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CSN\SPAIN\08 Website\"/>
    </mc:Choice>
  </mc:AlternateContent>
  <bookViews>
    <workbookView xWindow="0" yWindow="0" windowWidth="28800" windowHeight="10635"/>
  </bookViews>
  <sheets>
    <sheet name="Simulador DB" sheetId="2" r:id="rId1"/>
    <sheet name="Simulador pyme" sheetId="1" r:id="rId2"/>
  </sheets>
  <definedNames>
    <definedName name="_xlnm._FilterDatabase" localSheetId="0" hidden="1">'Simulador DB'!$A$4:$AC$4</definedName>
    <definedName name="_xlnm._FilterDatabase" localSheetId="1" hidden="1">'Simulador pyme'!$A$2:$G$2</definedName>
    <definedName name="Halo" localSheetId="0">#REF!</definedName>
    <definedName name="Halo">#REF!</definedName>
    <definedName name="Hola" localSheetId="0">#REF!</definedName>
    <definedName name="Hola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AA23" i="2"/>
  <c r="AB23" i="2"/>
  <c r="AA5" i="2"/>
  <c r="AB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C23" i="2"/>
  <c r="U23" i="2"/>
  <c r="V23" i="2"/>
  <c r="U5" i="2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W23" i="2"/>
  <c r="O23" i="2"/>
  <c r="P23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Q23" i="2"/>
  <c r="I23" i="2"/>
  <c r="J23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K23" i="2"/>
  <c r="C2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D23" i="2"/>
  <c r="AC22" i="2"/>
  <c r="W22" i="2"/>
  <c r="Q22" i="2"/>
  <c r="K22" i="2"/>
  <c r="D22" i="2"/>
  <c r="AC21" i="2"/>
  <c r="W21" i="2"/>
  <c r="Q21" i="2"/>
  <c r="K21" i="2"/>
  <c r="D21" i="2"/>
  <c r="AC20" i="2"/>
  <c r="W20" i="2"/>
  <c r="Q20" i="2"/>
  <c r="K20" i="2"/>
  <c r="D20" i="2"/>
  <c r="AC19" i="2"/>
  <c r="W19" i="2"/>
  <c r="Q19" i="2"/>
  <c r="K19" i="2"/>
  <c r="D19" i="2"/>
  <c r="AC18" i="2"/>
  <c r="W18" i="2"/>
  <c r="Q18" i="2"/>
  <c r="K18" i="2"/>
  <c r="D18" i="2"/>
  <c r="AC17" i="2"/>
  <c r="W17" i="2"/>
  <c r="Q17" i="2"/>
  <c r="K17" i="2"/>
  <c r="D17" i="2"/>
  <c r="AC16" i="2"/>
  <c r="W16" i="2"/>
  <c r="Q16" i="2"/>
  <c r="K16" i="2"/>
  <c r="D16" i="2"/>
  <c r="AC15" i="2"/>
  <c r="W15" i="2"/>
  <c r="Q15" i="2"/>
  <c r="K15" i="2"/>
  <c r="D15" i="2"/>
  <c r="AC14" i="2"/>
  <c r="W14" i="2"/>
  <c r="Q14" i="2"/>
  <c r="K14" i="2"/>
  <c r="D14" i="2"/>
  <c r="AC13" i="2"/>
  <c r="W13" i="2"/>
  <c r="Q13" i="2"/>
  <c r="K13" i="2"/>
  <c r="D13" i="2"/>
  <c r="AC12" i="2"/>
  <c r="W12" i="2"/>
  <c r="Q12" i="2"/>
  <c r="K12" i="2"/>
  <c r="D12" i="2"/>
  <c r="AC11" i="2"/>
  <c r="W11" i="2"/>
  <c r="Q11" i="2"/>
  <c r="K11" i="2"/>
  <c r="D11" i="2"/>
  <c r="AC10" i="2"/>
  <c r="W10" i="2"/>
  <c r="Q10" i="2"/>
  <c r="K10" i="2"/>
  <c r="D10" i="2"/>
  <c r="AC9" i="2"/>
  <c r="W9" i="2"/>
  <c r="Q9" i="2"/>
  <c r="K9" i="2"/>
  <c r="D9" i="2"/>
  <c r="AC8" i="2"/>
  <c r="W8" i="2"/>
  <c r="Q8" i="2"/>
  <c r="K8" i="2"/>
  <c r="D8" i="2"/>
  <c r="AC7" i="2"/>
  <c r="W7" i="2"/>
  <c r="Q7" i="2"/>
  <c r="K7" i="2"/>
  <c r="D7" i="2"/>
  <c r="AC6" i="2"/>
  <c r="W6" i="2"/>
  <c r="Q6" i="2"/>
  <c r="K6" i="2"/>
  <c r="D6" i="2"/>
  <c r="AC5" i="2"/>
  <c r="W5" i="2"/>
  <c r="Q5" i="2"/>
  <c r="K5" i="2"/>
  <c r="D5" i="2"/>
</calcChain>
</file>

<file path=xl/sharedStrings.xml><?xml version="1.0" encoding="utf-8"?>
<sst xmlns="http://schemas.openxmlformats.org/spreadsheetml/2006/main" count="120" uniqueCount="58">
  <si>
    <t>GLOBAL FRONTIER</t>
  </si>
  <si>
    <t>GLOBAL WORST PERFORMANCE</t>
  </si>
  <si>
    <t>Distance to the frontier (5 decimals)*</t>
  </si>
  <si>
    <t>Sevilla</t>
  </si>
  <si>
    <t>Andalucía</t>
  </si>
  <si>
    <t>Zaragoza</t>
  </si>
  <si>
    <t>Aragón</t>
  </si>
  <si>
    <t>Las Palmas de Gran Canaria</t>
  </si>
  <si>
    <t>Canarias</t>
  </si>
  <si>
    <t>Santander</t>
  </si>
  <si>
    <t>Cantabria</t>
  </si>
  <si>
    <t>Albacete</t>
  </si>
  <si>
    <t>Castilla - La Mancha</t>
  </si>
  <si>
    <t>Valladolid</t>
  </si>
  <si>
    <t>Castilla y León</t>
  </si>
  <si>
    <t>Barcelona</t>
  </si>
  <si>
    <t>Catalunya</t>
  </si>
  <si>
    <t>Ceuta</t>
  </si>
  <si>
    <t>Madrid</t>
  </si>
  <si>
    <t>Comunidad de Madrid</t>
  </si>
  <si>
    <t>Pamplona</t>
  </si>
  <si>
    <t>Comunidad Foral de Navarra</t>
  </si>
  <si>
    <t>Valencia</t>
  </si>
  <si>
    <t>Comunidad Valenciana</t>
  </si>
  <si>
    <t>Badajoz</t>
  </si>
  <si>
    <t>Extremadura</t>
  </si>
  <si>
    <t>Vigo</t>
  </si>
  <si>
    <t>Galicia</t>
  </si>
  <si>
    <t>Palma de Mallorca</t>
  </si>
  <si>
    <t>Illes Balears</t>
  </si>
  <si>
    <t>Logroño</t>
  </si>
  <si>
    <t>La Rioja</t>
  </si>
  <si>
    <t>Melilla</t>
  </si>
  <si>
    <t>Bilbao</t>
  </si>
  <si>
    <t>País Vasco</t>
  </si>
  <si>
    <t>Gijón</t>
  </si>
  <si>
    <t>Principado de Asturias</t>
  </si>
  <si>
    <t>Murcia</t>
  </si>
  <si>
    <t>Región de Murcia</t>
  </si>
  <si>
    <t>Ciudad</t>
  </si>
  <si>
    <t>Comunidad autónoma</t>
  </si>
  <si>
    <t>Distancia a la frontera agregada* (4 indicadores)</t>
  </si>
  <si>
    <t>Clasificación general de las 4 áreas
(1-19)</t>
  </si>
  <si>
    <t>Distancia a la frontera
(puntuación)</t>
  </si>
  <si>
    <t>Trámites (número)</t>
  </si>
  <si>
    <t>Tiempo (días)</t>
  </si>
  <si>
    <t>Coste (% de la renta per cápita)</t>
  </si>
  <si>
    <t>Coste (% del valor del almacén)</t>
  </si>
  <si>
    <t>Coste (% del valor de la propiedad)</t>
  </si>
  <si>
    <t>Capital mínimo (% de la renta per cápita)</t>
  </si>
  <si>
    <t>Apertura de una empresa</t>
  </si>
  <si>
    <t>Obtención de permisos de construcción</t>
  </si>
  <si>
    <t>Obtención de electricidad</t>
  </si>
  <si>
    <t>Registro de propiedades</t>
  </si>
  <si>
    <t>Clasificación
(1-19)</t>
  </si>
  <si>
    <t>Inicio de actividades de una pyme industrial</t>
  </si>
  <si>
    <t>Distancia a la frontera
(puntuación)*</t>
  </si>
  <si>
    <t>* la distancia a la frontera para el indicador de inicio de actividades de una pyme industrial se calcula en base a la frontera española, representada por las mejores prácticas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</si>
</sst>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"/>
    <numFmt numFmtId="165" formatCode="0.000"/>
    <numFmt numFmtId="166" formatCode="0.00000000"/>
    <numFmt numFmtId="167" formatCode="0.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Protection="1">
      <protection locked="0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64" fontId="1" fillId="3" borderId="7" xfId="1" applyNumberFormat="1" applyFont="1" applyFill="1" applyBorder="1" applyProtection="1"/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165" fontId="1" fillId="3" borderId="7" xfId="1" applyNumberFormat="1" applyFont="1" applyFill="1" applyBorder="1" applyProtection="1"/>
    <xf numFmtId="2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6" fontId="3" fillId="0" borderId="8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5" borderId="18" xfId="0" applyFill="1" applyBorder="1" applyProtection="1">
      <protection locked="0"/>
    </xf>
    <xf numFmtId="2" fontId="0" fillId="4" borderId="0" xfId="0" applyNumberFormat="1" applyFill="1" applyBorder="1"/>
    <xf numFmtId="1" fontId="0" fillId="4" borderId="0" xfId="0" applyNumberFormat="1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167" fontId="0" fillId="0" borderId="9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5" borderId="7" xfId="0" applyFill="1" applyBorder="1" applyProtection="1">
      <protection locked="0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RowHeight="15" x14ac:dyDescent="0.25"/>
  <cols>
    <col min="1" max="1" width="25.140625" bestFit="1" customWidth="1"/>
    <col min="2" max="2" width="29.7109375" bestFit="1" customWidth="1"/>
    <col min="3" max="3" width="13.85546875" hidden="1" customWidth="1"/>
    <col min="4" max="4" width="13.140625" customWidth="1"/>
    <col min="5" max="5" width="9.28515625" customWidth="1"/>
    <col min="6" max="6" width="11.28515625" customWidth="1"/>
    <col min="7" max="7" width="9.140625" customWidth="1"/>
    <col min="8" max="8" width="10" customWidth="1"/>
    <col min="9" max="9" width="13.28515625" hidden="1" customWidth="1"/>
    <col min="10" max="10" width="13.7109375" customWidth="1"/>
    <col min="11" max="11" width="10" customWidth="1"/>
    <col min="12" max="12" width="9.28515625" customWidth="1"/>
    <col min="13" max="13" width="7.5703125" customWidth="1"/>
    <col min="14" max="14" width="9.140625" customWidth="1"/>
    <col min="15" max="15" width="11" hidden="1" customWidth="1"/>
    <col min="16" max="16" width="11" customWidth="1"/>
    <col min="17" max="17" width="9.5703125" customWidth="1"/>
    <col min="18" max="18" width="9.85546875" customWidth="1"/>
    <col min="19" max="19" width="6.5703125" customWidth="1"/>
    <col min="20" max="20" width="10.28515625" customWidth="1"/>
    <col min="21" max="21" width="10" hidden="1" customWidth="1"/>
    <col min="22" max="22" width="10.140625" customWidth="1"/>
    <col min="23" max="23" width="9.7109375" customWidth="1"/>
    <col min="24" max="24" width="13.140625" customWidth="1"/>
    <col min="26" max="26" width="10" customWidth="1"/>
    <col min="27" max="27" width="10.140625" hidden="1" customWidth="1"/>
    <col min="28" max="28" width="10.140625" customWidth="1"/>
    <col min="29" max="29" width="10.85546875" customWidth="1"/>
  </cols>
  <sheetData>
    <row r="1" spans="1:29" ht="15.75" thickBot="1" x14ac:dyDescent="0.3">
      <c r="E1" s="46" t="s">
        <v>50</v>
      </c>
      <c r="F1" s="47"/>
      <c r="G1" s="47"/>
      <c r="H1" s="47"/>
      <c r="I1" s="48"/>
      <c r="J1" s="48"/>
      <c r="K1" s="49"/>
      <c r="L1" s="46" t="s">
        <v>51</v>
      </c>
      <c r="M1" s="47"/>
      <c r="N1" s="47"/>
      <c r="O1" s="47"/>
      <c r="P1" s="47"/>
      <c r="Q1" s="49"/>
      <c r="R1" s="46" t="s">
        <v>52</v>
      </c>
      <c r="S1" s="47"/>
      <c r="T1" s="47"/>
      <c r="U1" s="47"/>
      <c r="V1" s="47"/>
      <c r="W1" s="49"/>
      <c r="X1" s="46" t="s">
        <v>53</v>
      </c>
      <c r="Y1" s="47"/>
      <c r="Z1" s="47"/>
      <c r="AA1" s="47"/>
      <c r="AB1" s="47"/>
      <c r="AC1" s="49"/>
    </row>
    <row r="2" spans="1:29" hidden="1" x14ac:dyDescent="0.25">
      <c r="A2" s="1"/>
      <c r="B2" s="2" t="s">
        <v>0</v>
      </c>
      <c r="C2" s="3"/>
      <c r="D2" s="4"/>
      <c r="E2" s="5">
        <v>1</v>
      </c>
      <c r="F2" s="5">
        <v>0.5</v>
      </c>
      <c r="G2" s="6">
        <v>0</v>
      </c>
      <c r="H2" s="7">
        <v>0</v>
      </c>
      <c r="I2" s="8"/>
      <c r="J2" s="9"/>
      <c r="K2" s="10"/>
      <c r="L2" s="7">
        <v>5</v>
      </c>
      <c r="M2" s="7">
        <v>26</v>
      </c>
      <c r="N2" s="6">
        <v>0</v>
      </c>
      <c r="O2" s="8"/>
      <c r="P2" s="9"/>
      <c r="Q2" s="10"/>
      <c r="R2" s="11">
        <v>3</v>
      </c>
      <c r="S2" s="11">
        <v>18</v>
      </c>
      <c r="T2" s="12">
        <v>0</v>
      </c>
      <c r="U2" s="8"/>
      <c r="V2" s="9"/>
      <c r="X2" s="11">
        <v>1</v>
      </c>
      <c r="Y2" s="11">
        <v>1</v>
      </c>
      <c r="Z2" s="12">
        <v>0</v>
      </c>
      <c r="AA2" s="8"/>
      <c r="AB2" s="9"/>
    </row>
    <row r="3" spans="1:29" ht="15.75" hidden="1" thickBot="1" x14ac:dyDescent="0.3">
      <c r="A3" s="1"/>
      <c r="B3" s="13" t="s">
        <v>1</v>
      </c>
      <c r="C3" s="14"/>
      <c r="D3" s="15"/>
      <c r="E3" s="16">
        <v>18</v>
      </c>
      <c r="F3" s="16">
        <v>100</v>
      </c>
      <c r="G3" s="17">
        <v>200</v>
      </c>
      <c r="H3" s="18">
        <v>400</v>
      </c>
      <c r="I3" s="19"/>
      <c r="J3" s="20"/>
      <c r="K3" s="10"/>
      <c r="L3" s="21">
        <v>30</v>
      </c>
      <c r="M3" s="21">
        <v>373</v>
      </c>
      <c r="N3" s="22">
        <v>20</v>
      </c>
      <c r="O3" s="8"/>
      <c r="P3" s="9"/>
      <c r="Q3" s="10"/>
      <c r="R3" s="21">
        <v>9</v>
      </c>
      <c r="S3" s="21">
        <v>248</v>
      </c>
      <c r="T3" s="22">
        <v>8100</v>
      </c>
      <c r="U3" s="8"/>
      <c r="V3" s="9"/>
      <c r="X3" s="21">
        <v>13</v>
      </c>
      <c r="Y3" s="21">
        <v>210</v>
      </c>
      <c r="Z3" s="22">
        <v>15</v>
      </c>
      <c r="AA3" s="8"/>
      <c r="AB3" s="9"/>
    </row>
    <row r="4" spans="1:29" ht="48" x14ac:dyDescent="0.25">
      <c r="A4" s="23" t="s">
        <v>39</v>
      </c>
      <c r="B4" s="24" t="s">
        <v>40</v>
      </c>
      <c r="C4" s="25" t="s">
        <v>41</v>
      </c>
      <c r="D4" s="25" t="s">
        <v>42</v>
      </c>
      <c r="E4" s="26" t="s">
        <v>44</v>
      </c>
      <c r="F4" s="27" t="s">
        <v>45</v>
      </c>
      <c r="G4" s="27" t="s">
        <v>46</v>
      </c>
      <c r="H4" s="28" t="s">
        <v>49</v>
      </c>
      <c r="I4" s="29" t="s">
        <v>2</v>
      </c>
      <c r="J4" s="29" t="s">
        <v>43</v>
      </c>
      <c r="K4" s="30" t="s">
        <v>54</v>
      </c>
      <c r="L4" s="26" t="s">
        <v>44</v>
      </c>
      <c r="M4" s="27" t="s">
        <v>45</v>
      </c>
      <c r="N4" s="31" t="s">
        <v>47</v>
      </c>
      <c r="O4" s="29" t="s">
        <v>2</v>
      </c>
      <c r="P4" s="29" t="s">
        <v>43</v>
      </c>
      <c r="Q4" s="30" t="s">
        <v>54</v>
      </c>
      <c r="R4" s="26" t="s">
        <v>44</v>
      </c>
      <c r="S4" s="27" t="s">
        <v>45</v>
      </c>
      <c r="T4" s="27" t="s">
        <v>46</v>
      </c>
      <c r="U4" s="29" t="s">
        <v>2</v>
      </c>
      <c r="V4" s="29" t="s">
        <v>43</v>
      </c>
      <c r="W4" s="30" t="s">
        <v>54</v>
      </c>
      <c r="X4" s="26" t="s">
        <v>44</v>
      </c>
      <c r="Y4" s="27" t="s">
        <v>45</v>
      </c>
      <c r="Z4" s="31" t="s">
        <v>48</v>
      </c>
      <c r="AA4" s="29" t="s">
        <v>2</v>
      </c>
      <c r="AB4" s="29" t="s">
        <v>43</v>
      </c>
      <c r="AC4" s="30" t="s">
        <v>54</v>
      </c>
    </row>
    <row r="5" spans="1:29" x14ac:dyDescent="0.25">
      <c r="A5" s="32" t="s">
        <v>3</v>
      </c>
      <c r="B5" s="32" t="s">
        <v>4</v>
      </c>
      <c r="C5" s="33">
        <f t="shared" ref="C5:C23" si="0">ROUND(AVERAGE(I5,O5,U5,AA5),2)</f>
        <v>68.290000000000006</v>
      </c>
      <c r="D5" s="34">
        <f t="shared" ref="D5:D23" si="1">RANK(C5,$C$5:$C$23,0)</f>
        <v>14</v>
      </c>
      <c r="E5" s="35">
        <v>7</v>
      </c>
      <c r="F5" s="36">
        <v>14</v>
      </c>
      <c r="G5" s="37">
        <v>3.4199435672998333</v>
      </c>
      <c r="H5" s="38">
        <v>13.786840301576422</v>
      </c>
      <c r="I5" s="39">
        <f t="shared" ref="I5:I23" si="2">ROUND((1-AVERAGE((E5-E$2)/(E$3-E$2), (F5-F$2)/(F$3-F$2),(G5-G$2)/(G$3-G$2),(H5-H$2)/(H$3-H$2)))*100,5)</f>
        <v>86.495339999999999</v>
      </c>
      <c r="J5" s="39">
        <f t="shared" ref="J5:J23" si="3">ROUND(I5,2)</f>
        <v>86.5</v>
      </c>
      <c r="K5" s="40">
        <f t="shared" ref="K5:K23" si="4">RANK(J5,$J$5:$J$23,0)</f>
        <v>1</v>
      </c>
      <c r="L5" s="36">
        <v>13</v>
      </c>
      <c r="M5" s="36">
        <v>162</v>
      </c>
      <c r="N5" s="37">
        <v>6.1282953644838649</v>
      </c>
      <c r="O5" s="39">
        <f t="shared" ref="O5:O23" si="5">ROUND((1-AVERAGE((L5-L$2)/(L$3-L$2),(M5-M$2)/(M$3-M$2),(N5-N$2)/(N$3-N$2)))*100,5)</f>
        <v>66.055149999999998</v>
      </c>
      <c r="P5" s="39">
        <f t="shared" ref="P5:P23" si="6">ROUND(O5,2)</f>
        <v>66.06</v>
      </c>
      <c r="Q5" s="34">
        <f t="shared" ref="Q5:Q23" si="7">+RANK(P5,$P$5:$P$23,0)</f>
        <v>13</v>
      </c>
      <c r="R5" s="35">
        <v>8</v>
      </c>
      <c r="S5" s="36">
        <v>134</v>
      </c>
      <c r="T5" s="38">
        <v>232.69109297749756</v>
      </c>
      <c r="U5" s="39">
        <f t="shared" ref="U5:U23" si="8">ROUND((1-AVERAGE((R5-R$2)/(R$3-R$2),(S5-S$2)/(S$3-S$2),(T5-T$2)/(T$3-T$2)))*100,5)</f>
        <v>54.453049999999998</v>
      </c>
      <c r="V5" s="39">
        <f t="shared" ref="V5:V23" si="9">ROUND(U5,2)</f>
        <v>54.45</v>
      </c>
      <c r="W5" s="40">
        <f t="shared" ref="W5:W23" si="10">RANK(V5,$V$5:$V$23,0)</f>
        <v>13</v>
      </c>
      <c r="X5" s="35">
        <v>5</v>
      </c>
      <c r="Y5" s="36">
        <v>17</v>
      </c>
      <c r="Z5" s="38">
        <v>9.0873556391760903</v>
      </c>
      <c r="AA5" s="39">
        <f t="shared" ref="AA5:AA23" si="11">ROUND((1-AVERAGE((X5-X$2)/(X$3-X$2),(Y5-Y$2)/(Y$3-Y$2),(Z5-Z$2)/(Z$3-Z$2)))*100,5)</f>
        <v>66.142930000000007</v>
      </c>
      <c r="AB5" s="39">
        <f t="shared" ref="AB5:AB23" si="12">ROUND(AA5,2)</f>
        <v>66.14</v>
      </c>
      <c r="AC5" s="40">
        <f t="shared" ref="AC5:AC23" si="13">RANK(AB5,$AB$5:$AB$23,0)</f>
        <v>11</v>
      </c>
    </row>
    <row r="6" spans="1:29" x14ac:dyDescent="0.25">
      <c r="A6" s="41" t="s">
        <v>5</v>
      </c>
      <c r="B6" s="41" t="s">
        <v>6</v>
      </c>
      <c r="C6" s="33">
        <f t="shared" si="0"/>
        <v>66.05</v>
      </c>
      <c r="D6" s="34">
        <f t="shared" si="1"/>
        <v>18</v>
      </c>
      <c r="E6" s="35">
        <v>10</v>
      </c>
      <c r="F6" s="36">
        <v>17</v>
      </c>
      <c r="G6" s="37">
        <v>4.1987494233392857</v>
      </c>
      <c r="H6" s="38">
        <v>13.786840301576422</v>
      </c>
      <c r="I6" s="39">
        <f t="shared" si="2"/>
        <v>81.232460000000003</v>
      </c>
      <c r="J6" s="39">
        <f t="shared" si="3"/>
        <v>81.23</v>
      </c>
      <c r="K6" s="40">
        <f t="shared" si="4"/>
        <v>13</v>
      </c>
      <c r="L6" s="36">
        <v>12</v>
      </c>
      <c r="M6" s="36">
        <v>250</v>
      </c>
      <c r="N6" s="37">
        <v>5.5003256562040121</v>
      </c>
      <c r="O6" s="39">
        <f t="shared" si="5"/>
        <v>59.98169</v>
      </c>
      <c r="P6" s="39">
        <f t="shared" si="6"/>
        <v>59.98</v>
      </c>
      <c r="Q6" s="34">
        <f t="shared" si="7"/>
        <v>17</v>
      </c>
      <c r="R6" s="35">
        <v>8</v>
      </c>
      <c r="S6" s="36">
        <v>150</v>
      </c>
      <c r="T6" s="38">
        <v>237.29682010677507</v>
      </c>
      <c r="U6" s="39">
        <f t="shared" si="8"/>
        <v>52.115259999999999</v>
      </c>
      <c r="V6" s="39">
        <f t="shared" si="9"/>
        <v>52.12</v>
      </c>
      <c r="W6" s="40">
        <f t="shared" si="10"/>
        <v>16</v>
      </c>
      <c r="X6" s="35">
        <v>5</v>
      </c>
      <c r="Y6" s="36">
        <v>15</v>
      </c>
      <c r="Z6" s="38">
        <v>7.0984933706201918</v>
      </c>
      <c r="AA6" s="39">
        <f t="shared" si="11"/>
        <v>70.881600000000006</v>
      </c>
      <c r="AB6" s="39">
        <f t="shared" si="12"/>
        <v>70.88</v>
      </c>
      <c r="AC6" s="40">
        <f t="shared" si="13"/>
        <v>7</v>
      </c>
    </row>
    <row r="7" spans="1:29" x14ac:dyDescent="0.25">
      <c r="A7" s="41" t="s">
        <v>7</v>
      </c>
      <c r="B7" s="41" t="s">
        <v>8</v>
      </c>
      <c r="C7" s="33">
        <f t="shared" si="0"/>
        <v>68.94</v>
      </c>
      <c r="D7" s="34">
        <f t="shared" si="1"/>
        <v>12</v>
      </c>
      <c r="E7" s="35">
        <v>10</v>
      </c>
      <c r="F7" s="36">
        <v>14</v>
      </c>
      <c r="G7" s="37">
        <v>3.4199435672998324</v>
      </c>
      <c r="H7" s="38">
        <v>13.786840301576422</v>
      </c>
      <c r="I7" s="39">
        <f t="shared" si="2"/>
        <v>82.083579999999998</v>
      </c>
      <c r="J7" s="39">
        <f t="shared" si="3"/>
        <v>82.08</v>
      </c>
      <c r="K7" s="40">
        <f t="shared" si="4"/>
        <v>8</v>
      </c>
      <c r="L7" s="36">
        <v>11</v>
      </c>
      <c r="M7" s="36">
        <v>142</v>
      </c>
      <c r="N7" s="37">
        <v>4.3858787269603141</v>
      </c>
      <c r="O7" s="39">
        <f t="shared" si="5"/>
        <v>73.547070000000005</v>
      </c>
      <c r="P7" s="39">
        <f t="shared" si="6"/>
        <v>73.55</v>
      </c>
      <c r="Q7" s="34">
        <f t="shared" si="7"/>
        <v>5</v>
      </c>
      <c r="R7" s="35">
        <v>8</v>
      </c>
      <c r="S7" s="36">
        <v>177</v>
      </c>
      <c r="T7" s="38">
        <v>252.23643811528956</v>
      </c>
      <c r="U7" s="39">
        <f t="shared" si="8"/>
        <v>48.140729999999998</v>
      </c>
      <c r="V7" s="39">
        <f t="shared" si="9"/>
        <v>48.14</v>
      </c>
      <c r="W7" s="40">
        <f t="shared" si="10"/>
        <v>18</v>
      </c>
      <c r="X7" s="35">
        <v>5</v>
      </c>
      <c r="Y7" s="36">
        <v>15</v>
      </c>
      <c r="Z7" s="38">
        <v>6.59849337062019</v>
      </c>
      <c r="AA7" s="39">
        <f t="shared" si="11"/>
        <v>71.992720000000006</v>
      </c>
      <c r="AB7" s="39">
        <f t="shared" si="12"/>
        <v>71.989999999999995</v>
      </c>
      <c r="AC7" s="40">
        <f t="shared" si="13"/>
        <v>5</v>
      </c>
    </row>
    <row r="8" spans="1:29" x14ac:dyDescent="0.25">
      <c r="A8" s="41" t="s">
        <v>9</v>
      </c>
      <c r="B8" s="41" t="s">
        <v>10</v>
      </c>
      <c r="C8" s="33">
        <f t="shared" si="0"/>
        <v>69.02</v>
      </c>
      <c r="D8" s="34">
        <f t="shared" si="1"/>
        <v>10</v>
      </c>
      <c r="E8" s="35">
        <v>7</v>
      </c>
      <c r="F8" s="36">
        <v>16</v>
      </c>
      <c r="G8" s="37">
        <v>4.5745249724085424</v>
      </c>
      <c r="H8" s="38">
        <v>13.786840301576422</v>
      </c>
      <c r="I8" s="39">
        <f t="shared" si="2"/>
        <v>85.848510000000005</v>
      </c>
      <c r="J8" s="39">
        <f t="shared" si="3"/>
        <v>85.85</v>
      </c>
      <c r="K8" s="40">
        <f t="shared" si="4"/>
        <v>3</v>
      </c>
      <c r="L8" s="36">
        <v>12</v>
      </c>
      <c r="M8" s="36">
        <v>161</v>
      </c>
      <c r="N8" s="37">
        <v>6.2467558105365661</v>
      </c>
      <c r="O8" s="39">
        <f t="shared" si="5"/>
        <v>67.287109999999998</v>
      </c>
      <c r="P8" s="39">
        <f t="shared" si="6"/>
        <v>67.290000000000006</v>
      </c>
      <c r="Q8" s="34">
        <f t="shared" si="7"/>
        <v>10</v>
      </c>
      <c r="R8" s="35">
        <v>8</v>
      </c>
      <c r="S8" s="36">
        <v>114</v>
      </c>
      <c r="T8" s="38">
        <v>235.56295393439487</v>
      </c>
      <c r="U8" s="39">
        <f t="shared" si="8"/>
        <v>57.339779999999998</v>
      </c>
      <c r="V8" s="39">
        <f t="shared" si="9"/>
        <v>57.34</v>
      </c>
      <c r="W8" s="40">
        <f t="shared" si="10"/>
        <v>10</v>
      </c>
      <c r="X8" s="35">
        <v>5</v>
      </c>
      <c r="Y8" s="36">
        <v>14</v>
      </c>
      <c r="Z8" s="38">
        <v>9.546963699774901</v>
      </c>
      <c r="AA8" s="39">
        <f t="shared" si="11"/>
        <v>65.600049999999996</v>
      </c>
      <c r="AB8" s="39">
        <f t="shared" si="12"/>
        <v>65.599999999999994</v>
      </c>
      <c r="AC8" s="40">
        <f t="shared" si="13"/>
        <v>13</v>
      </c>
    </row>
    <row r="9" spans="1:29" x14ac:dyDescent="0.25">
      <c r="A9" s="41" t="s">
        <v>11</v>
      </c>
      <c r="B9" s="41" t="s">
        <v>12</v>
      </c>
      <c r="C9" s="33">
        <f t="shared" si="0"/>
        <v>69.290000000000006</v>
      </c>
      <c r="D9" s="34">
        <f t="shared" si="1"/>
        <v>9</v>
      </c>
      <c r="E9" s="35">
        <v>10</v>
      </c>
      <c r="F9" s="36">
        <v>15.5</v>
      </c>
      <c r="G9" s="37">
        <v>5.0168058076205613</v>
      </c>
      <c r="H9" s="38">
        <v>13.786840301576422</v>
      </c>
      <c r="I9" s="39">
        <f t="shared" si="2"/>
        <v>81.507080000000002</v>
      </c>
      <c r="J9" s="39">
        <f t="shared" si="3"/>
        <v>81.510000000000005</v>
      </c>
      <c r="K9" s="40">
        <f t="shared" si="4"/>
        <v>12</v>
      </c>
      <c r="L9" s="36">
        <v>11</v>
      </c>
      <c r="M9" s="36">
        <v>153</v>
      </c>
      <c r="N9" s="37">
        <v>4.7749122212911592</v>
      </c>
      <c r="O9" s="39">
        <f t="shared" si="5"/>
        <v>71.842010000000002</v>
      </c>
      <c r="P9" s="39">
        <f t="shared" si="6"/>
        <v>71.84</v>
      </c>
      <c r="Q9" s="34">
        <f t="shared" si="7"/>
        <v>7</v>
      </c>
      <c r="R9" s="35">
        <v>8</v>
      </c>
      <c r="S9" s="36">
        <v>129</v>
      </c>
      <c r="T9" s="38">
        <v>235.50715751602769</v>
      </c>
      <c r="U9" s="39">
        <f t="shared" si="8"/>
        <v>55.1661</v>
      </c>
      <c r="V9" s="39">
        <f t="shared" si="9"/>
        <v>55.17</v>
      </c>
      <c r="W9" s="40">
        <f t="shared" si="10"/>
        <v>11</v>
      </c>
      <c r="X9" s="35">
        <v>5</v>
      </c>
      <c r="Y9" s="36">
        <v>15</v>
      </c>
      <c r="Z9" s="38">
        <v>8.09849337062019</v>
      </c>
      <c r="AA9" s="39">
        <f t="shared" si="11"/>
        <v>68.659379999999999</v>
      </c>
      <c r="AB9" s="39">
        <f t="shared" si="12"/>
        <v>68.66</v>
      </c>
      <c r="AC9" s="40">
        <f t="shared" si="13"/>
        <v>9</v>
      </c>
    </row>
    <row r="10" spans="1:29" x14ac:dyDescent="0.25">
      <c r="A10" s="41" t="s">
        <v>13</v>
      </c>
      <c r="B10" s="41" t="s">
        <v>14</v>
      </c>
      <c r="C10" s="33">
        <f t="shared" si="0"/>
        <v>68.98</v>
      </c>
      <c r="D10" s="34">
        <f t="shared" si="1"/>
        <v>11</v>
      </c>
      <c r="E10" s="35">
        <v>10</v>
      </c>
      <c r="F10" s="36">
        <v>17</v>
      </c>
      <c r="G10" s="37">
        <v>4.4820518309301489</v>
      </c>
      <c r="H10" s="38">
        <v>13.786840301576422</v>
      </c>
      <c r="I10" s="39">
        <f t="shared" si="2"/>
        <v>81.197040000000001</v>
      </c>
      <c r="J10" s="39">
        <f t="shared" si="3"/>
        <v>81.2</v>
      </c>
      <c r="K10" s="40">
        <f t="shared" si="4"/>
        <v>14</v>
      </c>
      <c r="L10" s="36">
        <v>12</v>
      </c>
      <c r="M10" s="36">
        <v>133</v>
      </c>
      <c r="N10" s="37">
        <v>4.7624653060043833</v>
      </c>
      <c r="O10" s="39">
        <f t="shared" si="5"/>
        <v>72.450649999999996</v>
      </c>
      <c r="P10" s="39">
        <f t="shared" si="6"/>
        <v>72.45</v>
      </c>
      <c r="Q10" s="34">
        <f t="shared" si="7"/>
        <v>6</v>
      </c>
      <c r="R10" s="35">
        <v>8</v>
      </c>
      <c r="S10" s="36">
        <v>114</v>
      </c>
      <c r="T10" s="38">
        <v>233.99279492230426</v>
      </c>
      <c r="U10" s="39">
        <f t="shared" si="8"/>
        <v>57.346249999999998</v>
      </c>
      <c r="V10" s="39">
        <f t="shared" si="9"/>
        <v>57.35</v>
      </c>
      <c r="W10" s="40">
        <f t="shared" si="10"/>
        <v>9</v>
      </c>
      <c r="X10" s="35">
        <v>5</v>
      </c>
      <c r="Y10" s="36">
        <v>17</v>
      </c>
      <c r="Z10" s="38">
        <v>9.6388853115824489</v>
      </c>
      <c r="AA10" s="39">
        <f t="shared" si="11"/>
        <v>64.917310000000001</v>
      </c>
      <c r="AB10" s="39">
        <f t="shared" si="12"/>
        <v>64.92</v>
      </c>
      <c r="AC10" s="40">
        <f t="shared" si="13"/>
        <v>14</v>
      </c>
    </row>
    <row r="11" spans="1:29" x14ac:dyDescent="0.25">
      <c r="A11" s="41" t="s">
        <v>15</v>
      </c>
      <c r="B11" s="41" t="s">
        <v>16</v>
      </c>
      <c r="C11" s="33">
        <f t="shared" si="0"/>
        <v>70.709999999999994</v>
      </c>
      <c r="D11" s="34">
        <f t="shared" si="1"/>
        <v>6</v>
      </c>
      <c r="E11" s="35">
        <v>10</v>
      </c>
      <c r="F11" s="36">
        <v>14</v>
      </c>
      <c r="G11" s="37">
        <v>4.4645407638808106</v>
      </c>
      <c r="H11" s="38">
        <v>13.786840301576422</v>
      </c>
      <c r="I11" s="39">
        <f t="shared" si="2"/>
        <v>81.953000000000003</v>
      </c>
      <c r="J11" s="39">
        <f t="shared" si="3"/>
        <v>81.95</v>
      </c>
      <c r="K11" s="40">
        <f t="shared" si="4"/>
        <v>9</v>
      </c>
      <c r="L11" s="36">
        <v>15</v>
      </c>
      <c r="M11" s="36">
        <v>153.5</v>
      </c>
      <c r="N11" s="37">
        <v>4.413057262350617</v>
      </c>
      <c r="O11" s="39">
        <f t="shared" si="5"/>
        <v>67.063730000000007</v>
      </c>
      <c r="P11" s="39">
        <f t="shared" si="6"/>
        <v>67.06</v>
      </c>
      <c r="Q11" s="34">
        <f t="shared" si="7"/>
        <v>11</v>
      </c>
      <c r="R11" s="35">
        <v>6</v>
      </c>
      <c r="S11" s="36">
        <v>107</v>
      </c>
      <c r="T11" s="38">
        <v>235.6890244249889</v>
      </c>
      <c r="U11" s="39">
        <f t="shared" si="8"/>
        <v>69.464870000000005</v>
      </c>
      <c r="V11" s="39">
        <f t="shared" si="9"/>
        <v>69.459999999999994</v>
      </c>
      <c r="W11" s="40">
        <f t="shared" si="10"/>
        <v>1</v>
      </c>
      <c r="X11" s="35">
        <v>5</v>
      </c>
      <c r="Y11" s="36">
        <v>14</v>
      </c>
      <c r="Z11" s="38">
        <v>10.09849337062019</v>
      </c>
      <c r="AA11" s="39">
        <f t="shared" si="11"/>
        <v>64.374430000000004</v>
      </c>
      <c r="AB11" s="39">
        <f t="shared" si="12"/>
        <v>64.37</v>
      </c>
      <c r="AC11" s="40">
        <f t="shared" si="13"/>
        <v>16</v>
      </c>
    </row>
    <row r="12" spans="1:29" x14ac:dyDescent="0.25">
      <c r="A12" s="41" t="s">
        <v>17</v>
      </c>
      <c r="B12" s="41" t="s">
        <v>17</v>
      </c>
      <c r="C12" s="33">
        <f t="shared" si="0"/>
        <v>66.42</v>
      </c>
      <c r="D12" s="34">
        <f t="shared" si="1"/>
        <v>17</v>
      </c>
      <c r="E12" s="35">
        <v>10</v>
      </c>
      <c r="F12" s="36">
        <v>30.5</v>
      </c>
      <c r="G12" s="37">
        <v>3.4199435672998324</v>
      </c>
      <c r="H12" s="38">
        <v>13.786840301576422</v>
      </c>
      <c r="I12" s="39">
        <f t="shared" si="2"/>
        <v>77.937849999999997</v>
      </c>
      <c r="J12" s="39">
        <f t="shared" si="3"/>
        <v>77.94</v>
      </c>
      <c r="K12" s="40">
        <f t="shared" si="4"/>
        <v>18</v>
      </c>
      <c r="L12" s="36">
        <v>15</v>
      </c>
      <c r="M12" s="36">
        <v>172</v>
      </c>
      <c r="N12" s="37">
        <v>3.5925492782947175</v>
      </c>
      <c r="O12" s="39">
        <f t="shared" si="5"/>
        <v>66.654110000000003</v>
      </c>
      <c r="P12" s="39">
        <f t="shared" si="6"/>
        <v>66.650000000000006</v>
      </c>
      <c r="Q12" s="34">
        <f t="shared" si="7"/>
        <v>12</v>
      </c>
      <c r="R12" s="35">
        <v>9</v>
      </c>
      <c r="S12" s="36">
        <v>154</v>
      </c>
      <c r="T12" s="38">
        <v>343.41623565720386</v>
      </c>
      <c r="U12" s="39">
        <f t="shared" si="8"/>
        <v>45.543289999999999</v>
      </c>
      <c r="V12" s="39">
        <f t="shared" si="9"/>
        <v>45.54</v>
      </c>
      <c r="W12" s="40">
        <f t="shared" si="10"/>
        <v>19</v>
      </c>
      <c r="X12" s="35">
        <v>6</v>
      </c>
      <c r="Y12" s="36">
        <v>24</v>
      </c>
      <c r="Z12" s="38">
        <v>3.0984933706201914</v>
      </c>
      <c r="AA12" s="39">
        <f t="shared" si="11"/>
        <v>75.557310000000001</v>
      </c>
      <c r="AB12" s="39">
        <f t="shared" si="12"/>
        <v>75.56</v>
      </c>
      <c r="AC12" s="40">
        <f t="shared" si="13"/>
        <v>1</v>
      </c>
    </row>
    <row r="13" spans="1:29" x14ac:dyDescent="0.25">
      <c r="A13" s="41" t="s">
        <v>18</v>
      </c>
      <c r="B13" s="41" t="s">
        <v>19</v>
      </c>
      <c r="C13" s="33">
        <f t="shared" si="0"/>
        <v>71.760000000000005</v>
      </c>
      <c r="D13" s="34">
        <f t="shared" si="1"/>
        <v>2</v>
      </c>
      <c r="E13" s="35">
        <v>7</v>
      </c>
      <c r="F13" s="36">
        <v>14</v>
      </c>
      <c r="G13" s="37">
        <v>5.3227209317160815</v>
      </c>
      <c r="H13" s="38">
        <v>13.786840301576422</v>
      </c>
      <c r="I13" s="39">
        <f t="shared" si="2"/>
        <v>86.257490000000004</v>
      </c>
      <c r="J13" s="39">
        <f t="shared" si="3"/>
        <v>86.26</v>
      </c>
      <c r="K13" s="40">
        <f t="shared" si="4"/>
        <v>2</v>
      </c>
      <c r="L13" s="36">
        <v>13</v>
      </c>
      <c r="M13" s="36">
        <v>205</v>
      </c>
      <c r="N13" s="37">
        <v>5.2720672502023014</v>
      </c>
      <c r="O13" s="39">
        <f t="shared" si="5"/>
        <v>63.351550000000003</v>
      </c>
      <c r="P13" s="39">
        <f t="shared" si="6"/>
        <v>63.35</v>
      </c>
      <c r="Q13" s="34">
        <f t="shared" si="7"/>
        <v>14</v>
      </c>
      <c r="R13" s="35">
        <v>7</v>
      </c>
      <c r="S13" s="36">
        <v>107</v>
      </c>
      <c r="T13" s="38">
        <v>231.97925201565991</v>
      </c>
      <c r="U13" s="39">
        <f t="shared" si="8"/>
        <v>63.924579999999999</v>
      </c>
      <c r="V13" s="39">
        <f t="shared" si="9"/>
        <v>63.92</v>
      </c>
      <c r="W13" s="40">
        <f t="shared" si="10"/>
        <v>5</v>
      </c>
      <c r="X13" s="35">
        <v>5</v>
      </c>
      <c r="Y13" s="36">
        <v>12.5</v>
      </c>
      <c r="Z13" s="38">
        <v>6.0984933706201909</v>
      </c>
      <c r="AA13" s="39">
        <f t="shared" si="11"/>
        <v>73.502549999999999</v>
      </c>
      <c r="AB13" s="39">
        <f t="shared" si="12"/>
        <v>73.5</v>
      </c>
      <c r="AC13" s="40">
        <f t="shared" si="13"/>
        <v>3</v>
      </c>
    </row>
    <row r="14" spans="1:29" x14ac:dyDescent="0.25">
      <c r="A14" s="41" t="s">
        <v>20</v>
      </c>
      <c r="B14" s="41" t="s">
        <v>21</v>
      </c>
      <c r="C14" s="33">
        <f t="shared" si="0"/>
        <v>71.650000000000006</v>
      </c>
      <c r="D14" s="34">
        <f t="shared" si="1"/>
        <v>3</v>
      </c>
      <c r="E14" s="35">
        <v>12</v>
      </c>
      <c r="F14" s="36">
        <v>20</v>
      </c>
      <c r="G14" s="37">
        <v>6.6245147981345802</v>
      </c>
      <c r="H14" s="38">
        <v>13.786840301576422</v>
      </c>
      <c r="I14" s="39">
        <f t="shared" si="2"/>
        <v>77.234290000000001</v>
      </c>
      <c r="J14" s="39">
        <f t="shared" si="3"/>
        <v>77.23</v>
      </c>
      <c r="K14" s="40">
        <f t="shared" si="4"/>
        <v>19</v>
      </c>
      <c r="L14" s="36">
        <v>12</v>
      </c>
      <c r="M14" s="36">
        <v>148.5</v>
      </c>
      <c r="N14" s="37">
        <v>6.1954651266941383</v>
      </c>
      <c r="O14" s="39">
        <f t="shared" si="5"/>
        <v>68.573359999999994</v>
      </c>
      <c r="P14" s="39">
        <f t="shared" si="6"/>
        <v>68.569999999999993</v>
      </c>
      <c r="Q14" s="34">
        <f t="shared" si="7"/>
        <v>9</v>
      </c>
      <c r="R14" s="35">
        <v>7</v>
      </c>
      <c r="S14" s="36">
        <v>81</v>
      </c>
      <c r="T14" s="38">
        <v>231.71998710955671</v>
      </c>
      <c r="U14" s="39">
        <f t="shared" si="8"/>
        <v>67.693759999999997</v>
      </c>
      <c r="V14" s="39">
        <f t="shared" si="9"/>
        <v>67.69</v>
      </c>
      <c r="W14" s="40">
        <f t="shared" si="10"/>
        <v>2</v>
      </c>
      <c r="X14" s="35">
        <v>5</v>
      </c>
      <c r="Y14" s="36">
        <v>15</v>
      </c>
      <c r="Z14" s="38">
        <v>6.0984933706201909</v>
      </c>
      <c r="AA14" s="39">
        <f t="shared" si="11"/>
        <v>73.103830000000002</v>
      </c>
      <c r="AB14" s="39">
        <f t="shared" si="12"/>
        <v>73.099999999999994</v>
      </c>
      <c r="AC14" s="40">
        <f t="shared" si="13"/>
        <v>4</v>
      </c>
    </row>
    <row r="15" spans="1:29" x14ac:dyDescent="0.25">
      <c r="A15" s="41" t="s">
        <v>22</v>
      </c>
      <c r="B15" s="41" t="s">
        <v>23</v>
      </c>
      <c r="C15" s="33">
        <f t="shared" si="0"/>
        <v>71.11</v>
      </c>
      <c r="D15" s="34">
        <f t="shared" si="1"/>
        <v>4</v>
      </c>
      <c r="E15" s="35">
        <v>9</v>
      </c>
      <c r="F15" s="36">
        <v>14</v>
      </c>
      <c r="G15" s="37">
        <v>3.4199435672998324</v>
      </c>
      <c r="H15" s="38">
        <v>13.786840301576422</v>
      </c>
      <c r="I15" s="39">
        <f t="shared" si="2"/>
        <v>83.554159999999996</v>
      </c>
      <c r="J15" s="39">
        <f t="shared" si="3"/>
        <v>83.55</v>
      </c>
      <c r="K15" s="40">
        <f t="shared" si="4"/>
        <v>4</v>
      </c>
      <c r="L15" s="36">
        <v>11</v>
      </c>
      <c r="M15" s="36">
        <v>121</v>
      </c>
      <c r="N15" s="37">
        <v>5.2523768980985022</v>
      </c>
      <c r="O15" s="39">
        <f t="shared" si="5"/>
        <v>74.120199999999997</v>
      </c>
      <c r="P15" s="39">
        <f t="shared" si="6"/>
        <v>74.12</v>
      </c>
      <c r="Q15" s="34">
        <f t="shared" si="7"/>
        <v>4</v>
      </c>
      <c r="R15" s="35">
        <v>7</v>
      </c>
      <c r="S15" s="36">
        <v>114</v>
      </c>
      <c r="T15" s="38">
        <v>236.96668472227239</v>
      </c>
      <c r="U15" s="39">
        <f t="shared" si="8"/>
        <v>62.889560000000003</v>
      </c>
      <c r="V15" s="39">
        <f t="shared" si="9"/>
        <v>62.89</v>
      </c>
      <c r="W15" s="40">
        <f t="shared" si="10"/>
        <v>6</v>
      </c>
      <c r="X15" s="35">
        <v>5</v>
      </c>
      <c r="Y15" s="36">
        <v>17</v>
      </c>
      <c r="Z15" s="38">
        <v>10.09849337062019</v>
      </c>
      <c r="AA15" s="39">
        <f t="shared" si="11"/>
        <v>63.895960000000002</v>
      </c>
      <c r="AB15" s="39">
        <f t="shared" si="12"/>
        <v>63.9</v>
      </c>
      <c r="AC15" s="40">
        <f t="shared" si="13"/>
        <v>18</v>
      </c>
    </row>
    <row r="16" spans="1:29" x14ac:dyDescent="0.25">
      <c r="A16" s="41" t="s">
        <v>24</v>
      </c>
      <c r="B16" s="41" t="s">
        <v>25</v>
      </c>
      <c r="C16" s="33">
        <f t="shared" si="0"/>
        <v>71.010000000000005</v>
      </c>
      <c r="D16" s="34">
        <f t="shared" si="1"/>
        <v>5</v>
      </c>
      <c r="E16" s="35">
        <v>9</v>
      </c>
      <c r="F16" s="36">
        <v>14.5</v>
      </c>
      <c r="G16" s="37">
        <v>3.4199435672998324</v>
      </c>
      <c r="H16" s="38">
        <v>13.786840301576422</v>
      </c>
      <c r="I16" s="39">
        <f t="shared" si="2"/>
        <v>83.428539999999998</v>
      </c>
      <c r="J16" s="39">
        <f t="shared" si="3"/>
        <v>83.43</v>
      </c>
      <c r="K16" s="40">
        <f t="shared" si="4"/>
        <v>6</v>
      </c>
      <c r="L16" s="36">
        <v>10</v>
      </c>
      <c r="M16" s="36">
        <v>147</v>
      </c>
      <c r="N16" s="37">
        <v>4.1721526330254122</v>
      </c>
      <c r="O16" s="39">
        <f t="shared" si="5"/>
        <v>74.756309999999999</v>
      </c>
      <c r="P16" s="39">
        <f t="shared" si="6"/>
        <v>74.760000000000005</v>
      </c>
      <c r="Q16" s="34">
        <f t="shared" si="7"/>
        <v>3</v>
      </c>
      <c r="R16" s="35">
        <v>7</v>
      </c>
      <c r="S16" s="36">
        <v>125</v>
      </c>
      <c r="T16" s="38">
        <v>232.24692774924347</v>
      </c>
      <c r="U16" s="39">
        <f t="shared" si="8"/>
        <v>61.314779999999999</v>
      </c>
      <c r="V16" s="39">
        <f t="shared" si="9"/>
        <v>61.31</v>
      </c>
      <c r="W16" s="40">
        <f t="shared" si="10"/>
        <v>7</v>
      </c>
      <c r="X16" s="35">
        <v>5</v>
      </c>
      <c r="Y16" s="36">
        <v>16</v>
      </c>
      <c r="Z16" s="38">
        <v>9.8851280947605549</v>
      </c>
      <c r="AA16" s="39">
        <f t="shared" si="11"/>
        <v>64.529589999999999</v>
      </c>
      <c r="AB16" s="39">
        <f t="shared" si="12"/>
        <v>64.53</v>
      </c>
      <c r="AC16" s="40">
        <f t="shared" si="13"/>
        <v>15</v>
      </c>
    </row>
    <row r="17" spans="1:29" x14ac:dyDescent="0.25">
      <c r="A17" s="41" t="s">
        <v>26</v>
      </c>
      <c r="B17" s="41" t="s">
        <v>27</v>
      </c>
      <c r="C17" s="33">
        <f t="shared" si="0"/>
        <v>62.09</v>
      </c>
      <c r="D17" s="34">
        <f t="shared" si="1"/>
        <v>19</v>
      </c>
      <c r="E17" s="35">
        <v>10</v>
      </c>
      <c r="F17" s="36">
        <v>19</v>
      </c>
      <c r="G17" s="37">
        <v>3.5307091095279284</v>
      </c>
      <c r="H17" s="38">
        <v>13.786840301576422</v>
      </c>
      <c r="I17" s="39">
        <f t="shared" si="2"/>
        <v>80.813450000000003</v>
      </c>
      <c r="J17" s="39">
        <f t="shared" si="3"/>
        <v>80.81</v>
      </c>
      <c r="K17" s="40">
        <f t="shared" si="4"/>
        <v>16</v>
      </c>
      <c r="L17" s="36">
        <v>17</v>
      </c>
      <c r="M17" s="36">
        <v>297.5</v>
      </c>
      <c r="N17" s="37">
        <v>4.8436533833497073</v>
      </c>
      <c r="O17" s="39">
        <f t="shared" si="5"/>
        <v>49.846550000000001</v>
      </c>
      <c r="P17" s="39">
        <f t="shared" si="6"/>
        <v>49.85</v>
      </c>
      <c r="Q17" s="34">
        <f t="shared" si="7"/>
        <v>19</v>
      </c>
      <c r="R17" s="35">
        <v>8</v>
      </c>
      <c r="S17" s="36">
        <v>134</v>
      </c>
      <c r="T17" s="38">
        <v>233.01378379574794</v>
      </c>
      <c r="U17" s="39">
        <f t="shared" si="8"/>
        <v>54.451720000000002</v>
      </c>
      <c r="V17" s="39">
        <f t="shared" si="9"/>
        <v>54.45</v>
      </c>
      <c r="W17" s="40">
        <f t="shared" si="10"/>
        <v>13</v>
      </c>
      <c r="X17" s="35">
        <v>5</v>
      </c>
      <c r="Y17" s="36">
        <v>21</v>
      </c>
      <c r="Z17" s="38">
        <v>10.09849337062019</v>
      </c>
      <c r="AA17" s="39">
        <f t="shared" si="11"/>
        <v>63.258000000000003</v>
      </c>
      <c r="AB17" s="39">
        <f t="shared" si="12"/>
        <v>63.26</v>
      </c>
      <c r="AC17" s="40">
        <f t="shared" si="13"/>
        <v>19</v>
      </c>
    </row>
    <row r="18" spans="1:29" x14ac:dyDescent="0.25">
      <c r="A18" s="41" t="s">
        <v>28</v>
      </c>
      <c r="B18" s="41" t="s">
        <v>29</v>
      </c>
      <c r="C18" s="33">
        <f t="shared" si="0"/>
        <v>67.930000000000007</v>
      </c>
      <c r="D18" s="34">
        <f t="shared" si="1"/>
        <v>15</v>
      </c>
      <c r="E18" s="35">
        <v>9</v>
      </c>
      <c r="F18" s="36">
        <v>20.5</v>
      </c>
      <c r="G18" s="37">
        <v>4.4678499419058824</v>
      </c>
      <c r="H18" s="38">
        <v>13.786840301576422</v>
      </c>
      <c r="I18" s="39">
        <f t="shared" si="2"/>
        <v>81.790009999999995</v>
      </c>
      <c r="J18" s="39">
        <f t="shared" si="3"/>
        <v>81.790000000000006</v>
      </c>
      <c r="K18" s="40">
        <f t="shared" si="4"/>
        <v>10</v>
      </c>
      <c r="L18" s="36">
        <v>14</v>
      </c>
      <c r="M18" s="36">
        <v>203</v>
      </c>
      <c r="N18" s="37">
        <v>6.9320048478531904</v>
      </c>
      <c r="O18" s="39">
        <f t="shared" si="5"/>
        <v>59.443779999999997</v>
      </c>
      <c r="P18" s="39">
        <f t="shared" si="6"/>
        <v>59.44</v>
      </c>
      <c r="Q18" s="34">
        <f t="shared" si="7"/>
        <v>18</v>
      </c>
      <c r="R18" s="35">
        <v>7</v>
      </c>
      <c r="S18" s="36">
        <v>100</v>
      </c>
      <c r="T18" s="38">
        <v>251.84263910872752</v>
      </c>
      <c r="U18" s="39">
        <f t="shared" si="8"/>
        <v>64.857330000000005</v>
      </c>
      <c r="V18" s="39">
        <f t="shared" si="9"/>
        <v>64.86</v>
      </c>
      <c r="W18" s="40">
        <f t="shared" si="10"/>
        <v>4</v>
      </c>
      <c r="X18" s="35">
        <v>5</v>
      </c>
      <c r="Y18" s="36">
        <v>19</v>
      </c>
      <c r="Z18" s="38">
        <v>9.1792772525447077</v>
      </c>
      <c r="AA18" s="39">
        <f t="shared" si="11"/>
        <v>65.619680000000002</v>
      </c>
      <c r="AB18" s="39">
        <f t="shared" si="12"/>
        <v>65.62</v>
      </c>
      <c r="AC18" s="40">
        <f t="shared" si="13"/>
        <v>12</v>
      </c>
    </row>
    <row r="19" spans="1:29" x14ac:dyDescent="0.25">
      <c r="A19" s="41" t="s">
        <v>30</v>
      </c>
      <c r="B19" s="41" t="s">
        <v>31</v>
      </c>
      <c r="C19" s="33">
        <f t="shared" si="0"/>
        <v>72.12</v>
      </c>
      <c r="D19" s="34">
        <f t="shared" si="1"/>
        <v>1</v>
      </c>
      <c r="E19" s="35">
        <v>9</v>
      </c>
      <c r="F19" s="36">
        <v>16</v>
      </c>
      <c r="G19" s="37">
        <v>3.4199435672998324</v>
      </c>
      <c r="H19" s="38">
        <v>13.786840301576422</v>
      </c>
      <c r="I19" s="39">
        <f t="shared" si="2"/>
        <v>83.051649999999995</v>
      </c>
      <c r="J19" s="39">
        <f t="shared" si="3"/>
        <v>83.05</v>
      </c>
      <c r="K19" s="40">
        <f t="shared" si="4"/>
        <v>7</v>
      </c>
      <c r="L19" s="36">
        <v>11</v>
      </c>
      <c r="M19" s="36">
        <v>101</v>
      </c>
      <c r="N19" s="37">
        <v>3.3873327074981354</v>
      </c>
      <c r="O19" s="39">
        <f t="shared" si="5"/>
        <v>79.149829999999994</v>
      </c>
      <c r="P19" s="39">
        <f t="shared" si="6"/>
        <v>79.150000000000006</v>
      </c>
      <c r="Q19" s="34">
        <f t="shared" si="7"/>
        <v>1</v>
      </c>
      <c r="R19" s="35">
        <v>7</v>
      </c>
      <c r="S19" s="36">
        <v>168</v>
      </c>
      <c r="T19" s="38">
        <v>230.41984783215074</v>
      </c>
      <c r="U19" s="39">
        <f t="shared" si="8"/>
        <v>55.090420000000002</v>
      </c>
      <c r="V19" s="39">
        <f t="shared" si="9"/>
        <v>55.09</v>
      </c>
      <c r="W19" s="40">
        <f t="shared" si="10"/>
        <v>12</v>
      </c>
      <c r="X19" s="35">
        <v>5</v>
      </c>
      <c r="Y19" s="36">
        <v>13</v>
      </c>
      <c r="Z19" s="38">
        <v>7.0984933706201918</v>
      </c>
      <c r="AA19" s="39">
        <f t="shared" si="11"/>
        <v>71.200580000000002</v>
      </c>
      <c r="AB19" s="39">
        <f t="shared" si="12"/>
        <v>71.2</v>
      </c>
      <c r="AC19" s="40">
        <f t="shared" si="13"/>
        <v>6</v>
      </c>
    </row>
    <row r="20" spans="1:29" x14ac:dyDescent="0.25">
      <c r="A20" s="41" t="s">
        <v>32</v>
      </c>
      <c r="B20" s="41" t="s">
        <v>32</v>
      </c>
      <c r="C20" s="33">
        <f t="shared" si="0"/>
        <v>68.73</v>
      </c>
      <c r="D20" s="34">
        <f t="shared" si="1"/>
        <v>13</v>
      </c>
      <c r="E20" s="35">
        <v>11</v>
      </c>
      <c r="F20" s="36">
        <v>20.5</v>
      </c>
      <c r="G20" s="37">
        <v>4.3391596853753152</v>
      </c>
      <c r="H20" s="38">
        <v>13.786840301576422</v>
      </c>
      <c r="I20" s="39">
        <f t="shared" si="2"/>
        <v>78.864919999999998</v>
      </c>
      <c r="J20" s="39">
        <f t="shared" si="3"/>
        <v>78.86</v>
      </c>
      <c r="K20" s="40">
        <f t="shared" si="4"/>
        <v>17</v>
      </c>
      <c r="L20" s="36">
        <v>13</v>
      </c>
      <c r="M20" s="36">
        <v>193</v>
      </c>
      <c r="N20" s="37">
        <v>2.3231966597881311</v>
      </c>
      <c r="O20" s="39">
        <f t="shared" si="5"/>
        <v>69.419070000000005</v>
      </c>
      <c r="P20" s="39">
        <f t="shared" si="6"/>
        <v>69.42</v>
      </c>
      <c r="Q20" s="34">
        <f t="shared" si="7"/>
        <v>8</v>
      </c>
      <c r="R20" s="35">
        <v>8</v>
      </c>
      <c r="S20" s="36">
        <v>153</v>
      </c>
      <c r="T20" s="38">
        <v>303.82238019527949</v>
      </c>
      <c r="U20" s="39">
        <f t="shared" si="8"/>
        <v>51.406709999999997</v>
      </c>
      <c r="V20" s="39">
        <f t="shared" si="9"/>
        <v>51.41</v>
      </c>
      <c r="W20" s="40">
        <f t="shared" si="10"/>
        <v>17</v>
      </c>
      <c r="X20" s="35">
        <v>6</v>
      </c>
      <c r="Y20" s="36">
        <v>26</v>
      </c>
      <c r="Z20" s="38">
        <v>3.0984933706201914</v>
      </c>
      <c r="AA20" s="39">
        <f t="shared" si="11"/>
        <v>75.238330000000005</v>
      </c>
      <c r="AB20" s="39">
        <f t="shared" si="12"/>
        <v>75.239999999999995</v>
      </c>
      <c r="AC20" s="40">
        <f t="shared" si="13"/>
        <v>2</v>
      </c>
    </row>
    <row r="21" spans="1:29" x14ac:dyDescent="0.25">
      <c r="A21" s="41" t="s">
        <v>33</v>
      </c>
      <c r="B21" s="41" t="s">
        <v>34</v>
      </c>
      <c r="C21" s="33">
        <f t="shared" si="0"/>
        <v>69.77</v>
      </c>
      <c r="D21" s="34">
        <f t="shared" si="1"/>
        <v>8</v>
      </c>
      <c r="E21" s="35">
        <v>10</v>
      </c>
      <c r="F21" s="36">
        <v>17</v>
      </c>
      <c r="G21" s="37">
        <v>4.5708021471303368</v>
      </c>
      <c r="H21" s="38">
        <v>13.786840301576422</v>
      </c>
      <c r="I21" s="39">
        <f t="shared" si="2"/>
        <v>81.185950000000005</v>
      </c>
      <c r="J21" s="39">
        <f t="shared" si="3"/>
        <v>81.19</v>
      </c>
      <c r="K21" s="40">
        <f t="shared" si="4"/>
        <v>15</v>
      </c>
      <c r="L21" s="36">
        <v>14</v>
      </c>
      <c r="M21" s="36">
        <v>173</v>
      </c>
      <c r="N21" s="37">
        <v>7.0722978698759214</v>
      </c>
      <c r="O21" s="39">
        <f t="shared" si="5"/>
        <v>62.091799999999999</v>
      </c>
      <c r="P21" s="39">
        <f t="shared" si="6"/>
        <v>62.09</v>
      </c>
      <c r="Q21" s="34">
        <f t="shared" si="7"/>
        <v>15</v>
      </c>
      <c r="R21" s="35">
        <v>7</v>
      </c>
      <c r="S21" s="36">
        <v>99</v>
      </c>
      <c r="T21" s="38">
        <v>232.34146912698756</v>
      </c>
      <c r="U21" s="39">
        <f t="shared" si="8"/>
        <v>65.082509999999999</v>
      </c>
      <c r="V21" s="39">
        <f t="shared" si="9"/>
        <v>65.08</v>
      </c>
      <c r="W21" s="40">
        <f t="shared" si="10"/>
        <v>3</v>
      </c>
      <c r="X21" s="35">
        <v>5</v>
      </c>
      <c r="Y21" s="36">
        <v>16</v>
      </c>
      <c r="Z21" s="38">
        <v>7.0984933706201918</v>
      </c>
      <c r="AA21" s="39">
        <f t="shared" si="11"/>
        <v>70.722110000000001</v>
      </c>
      <c r="AB21" s="39">
        <f t="shared" si="12"/>
        <v>70.72</v>
      </c>
      <c r="AC21" s="40">
        <f t="shared" si="13"/>
        <v>8</v>
      </c>
    </row>
    <row r="22" spans="1:29" x14ac:dyDescent="0.25">
      <c r="A22" s="41" t="s">
        <v>35</v>
      </c>
      <c r="B22" s="41" t="s">
        <v>36</v>
      </c>
      <c r="C22" s="33">
        <f t="shared" si="0"/>
        <v>70.3</v>
      </c>
      <c r="D22" s="34">
        <f t="shared" si="1"/>
        <v>7</v>
      </c>
      <c r="E22" s="35">
        <v>9</v>
      </c>
      <c r="F22" s="36">
        <v>14</v>
      </c>
      <c r="G22" s="37">
        <v>3.4199435672998324</v>
      </c>
      <c r="H22" s="38">
        <v>13.786840301576422</v>
      </c>
      <c r="I22" s="39">
        <f t="shared" si="2"/>
        <v>83.554159999999996</v>
      </c>
      <c r="J22" s="39">
        <f t="shared" si="3"/>
        <v>83.55</v>
      </c>
      <c r="K22" s="40">
        <f t="shared" si="4"/>
        <v>4</v>
      </c>
      <c r="L22" s="36">
        <v>12</v>
      </c>
      <c r="M22" s="36">
        <v>114</v>
      </c>
      <c r="N22" s="37">
        <v>4.4667807024070836</v>
      </c>
      <c r="O22" s="39">
        <f t="shared" si="5"/>
        <v>74.768619999999999</v>
      </c>
      <c r="P22" s="39">
        <f t="shared" si="6"/>
        <v>74.77</v>
      </c>
      <c r="Q22" s="34">
        <f t="shared" si="7"/>
        <v>2</v>
      </c>
      <c r="R22" s="35">
        <v>8</v>
      </c>
      <c r="S22" s="36">
        <v>104</v>
      </c>
      <c r="T22" s="38">
        <v>229.94570448020042</v>
      </c>
      <c r="U22" s="39">
        <f t="shared" si="8"/>
        <v>58.812179999999998</v>
      </c>
      <c r="V22" s="39">
        <f t="shared" si="9"/>
        <v>58.81</v>
      </c>
      <c r="W22" s="40">
        <f t="shared" si="10"/>
        <v>8</v>
      </c>
      <c r="X22" s="35">
        <v>5</v>
      </c>
      <c r="Y22" s="36">
        <v>16</v>
      </c>
      <c r="Z22" s="38">
        <v>10.09849337062019</v>
      </c>
      <c r="AA22" s="39">
        <f t="shared" si="11"/>
        <v>64.055449999999993</v>
      </c>
      <c r="AB22" s="39">
        <f t="shared" si="12"/>
        <v>64.06</v>
      </c>
      <c r="AC22" s="40">
        <f t="shared" si="13"/>
        <v>17</v>
      </c>
    </row>
    <row r="23" spans="1:29" x14ac:dyDescent="0.25">
      <c r="A23" s="41" t="s">
        <v>37</v>
      </c>
      <c r="B23" s="41" t="s">
        <v>38</v>
      </c>
      <c r="C23" s="33">
        <f t="shared" si="0"/>
        <v>66.430000000000007</v>
      </c>
      <c r="D23" s="34">
        <f t="shared" si="1"/>
        <v>16</v>
      </c>
      <c r="E23" s="35">
        <v>10</v>
      </c>
      <c r="F23" s="36">
        <v>15</v>
      </c>
      <c r="G23" s="37">
        <v>4.6129022453381934</v>
      </c>
      <c r="H23" s="38">
        <v>13.786840301576422</v>
      </c>
      <c r="I23" s="39">
        <f t="shared" si="2"/>
        <v>81.683199999999999</v>
      </c>
      <c r="J23" s="39">
        <f t="shared" si="3"/>
        <v>81.680000000000007</v>
      </c>
      <c r="K23" s="40">
        <f t="shared" si="4"/>
        <v>11</v>
      </c>
      <c r="L23" s="36">
        <v>12</v>
      </c>
      <c r="M23" s="36">
        <v>247</v>
      </c>
      <c r="N23" s="37">
        <v>4.4216600600352303</v>
      </c>
      <c r="O23" s="39">
        <f t="shared" si="5"/>
        <v>62.06765</v>
      </c>
      <c r="P23" s="39">
        <f t="shared" si="6"/>
        <v>62.07</v>
      </c>
      <c r="Q23" s="34">
        <f t="shared" si="7"/>
        <v>16</v>
      </c>
      <c r="R23" s="35">
        <v>7</v>
      </c>
      <c r="S23" s="36">
        <v>178</v>
      </c>
      <c r="T23" s="38">
        <v>231.98416982189164</v>
      </c>
      <c r="U23" s="39">
        <f t="shared" si="8"/>
        <v>53.634700000000002</v>
      </c>
      <c r="V23" s="39">
        <f t="shared" si="9"/>
        <v>53.63</v>
      </c>
      <c r="W23" s="40">
        <f t="shared" si="10"/>
        <v>15</v>
      </c>
      <c r="X23" s="35">
        <v>5</v>
      </c>
      <c r="Y23" s="36">
        <v>17</v>
      </c>
      <c r="Z23" s="38">
        <v>8.09849337062019</v>
      </c>
      <c r="AA23" s="39">
        <f t="shared" si="11"/>
        <v>68.340400000000002</v>
      </c>
      <c r="AB23" s="39">
        <f t="shared" si="12"/>
        <v>68.34</v>
      </c>
      <c r="AC23" s="40">
        <f t="shared" si="13"/>
        <v>10</v>
      </c>
    </row>
    <row r="24" spans="1:29" x14ac:dyDescent="0.25">
      <c r="Q24" s="42"/>
      <c r="R24" s="42"/>
      <c r="S24" s="43"/>
      <c r="T24" s="44"/>
      <c r="U24" s="45"/>
      <c r="V24" s="45"/>
      <c r="W24" s="45"/>
      <c r="X24" s="45"/>
      <c r="Y24" s="45"/>
      <c r="Z24" s="45"/>
      <c r="AA24" s="44"/>
    </row>
  </sheetData>
  <autoFilter ref="A4:AC4">
    <sortState ref="A5:AC23">
      <sortCondition ref="B4"/>
    </sortState>
  </autoFilter>
  <mergeCells count="4">
    <mergeCell ref="E1:K1"/>
    <mergeCell ref="L1:Q1"/>
    <mergeCell ref="R1:W1"/>
    <mergeCell ref="X1:AC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zoomScaleNormal="100" workbookViewId="0">
      <pane xSplit="2" ySplit="2" topLeftCell="C3" activePane="bottomRight" state="frozen"/>
      <selection pane="topRight" activeCell="E1" sqref="E1"/>
      <selection pane="bottomLeft" activeCell="A5" sqref="A5"/>
      <selection pane="bottomRight" activeCell="A25" sqref="A25"/>
    </sheetView>
  </sheetViews>
  <sheetFormatPr defaultRowHeight="15" x14ac:dyDescent="0.25"/>
  <cols>
    <col min="1" max="1" width="25.140625" bestFit="1" customWidth="1"/>
    <col min="2" max="2" width="29.7109375" bestFit="1" customWidth="1"/>
    <col min="3" max="3" width="9.28515625" customWidth="1"/>
    <col min="4" max="4" width="11.28515625" customWidth="1"/>
    <col min="5" max="5" width="9.140625" customWidth="1"/>
    <col min="6" max="6" width="13.28515625" customWidth="1"/>
    <col min="7" max="7" width="10" customWidth="1"/>
  </cols>
  <sheetData>
    <row r="1" spans="1:7" ht="15.75" thickBot="1" x14ac:dyDescent="0.3">
      <c r="C1" s="46" t="s">
        <v>55</v>
      </c>
      <c r="D1" s="47"/>
      <c r="E1" s="47"/>
      <c r="F1" s="48"/>
      <c r="G1" s="49"/>
    </row>
    <row r="2" spans="1:7" ht="48" x14ac:dyDescent="0.25">
      <c r="A2" s="23" t="s">
        <v>39</v>
      </c>
      <c r="B2" s="24" t="s">
        <v>40</v>
      </c>
      <c r="C2" s="26" t="s">
        <v>44</v>
      </c>
      <c r="D2" s="27" t="s">
        <v>45</v>
      </c>
      <c r="E2" s="27" t="s">
        <v>46</v>
      </c>
      <c r="F2" s="29" t="s">
        <v>56</v>
      </c>
      <c r="G2" s="30" t="s">
        <v>54</v>
      </c>
    </row>
    <row r="3" spans="1:7" x14ac:dyDescent="0.25">
      <c r="A3" s="32" t="s">
        <v>3</v>
      </c>
      <c r="B3" s="32" t="s">
        <v>4</v>
      </c>
      <c r="C3" s="35">
        <v>7</v>
      </c>
      <c r="D3" s="36">
        <v>168</v>
      </c>
      <c r="E3" s="37">
        <v>1.2409417594019014</v>
      </c>
      <c r="F3" s="39">
        <f>ROUND((1-AVERAGE((C3-MIN($C$3:$C$21))/(MAX($C$3:$C$21)-MIN($C$3:$C$21)), (D3-MIN($D$3:$D$21))/(MAX($D$3:$D$21)-MIN($D$3:$D$21)),(E3-MIN($E$3:$E$21))/(MAX($E$3:$E$21)-MIN($E$3:$E$21))))*100,2)</f>
        <v>47.67</v>
      </c>
      <c r="G3" s="40">
        <f>RANK(F3,$F$3:$F$21,0)</f>
        <v>14</v>
      </c>
    </row>
    <row r="4" spans="1:7" x14ac:dyDescent="0.25">
      <c r="A4" s="41" t="s">
        <v>5</v>
      </c>
      <c r="B4" s="41" t="s">
        <v>6</v>
      </c>
      <c r="C4" s="35">
        <v>7</v>
      </c>
      <c r="D4" s="36">
        <v>137</v>
      </c>
      <c r="E4" s="37">
        <v>8.609837769954007</v>
      </c>
      <c r="F4" s="39">
        <f t="shared" ref="F4:F21" si="0">ROUND((1-AVERAGE((C4-MIN($C$3:$C$21))/(MAX($C$3:$C$21)-MIN($C$3:$C$21)), (D4-MIN($D$3:$D$21))/(MAX($D$3:$D$21)-MIN($D$3:$D$21)),(E4-MIN($E$3:$E$21))/(MAX($E$3:$E$21)-MIN($E$3:$E$21))))*100,2)</f>
        <v>40.22</v>
      </c>
      <c r="G4" s="40">
        <f t="shared" ref="G4:G21" si="1">RANK(F4,$F$3:$F$21,0)</f>
        <v>16</v>
      </c>
    </row>
    <row r="5" spans="1:7" x14ac:dyDescent="0.25">
      <c r="A5" s="41" t="s">
        <v>7</v>
      </c>
      <c r="B5" s="41" t="s">
        <v>8</v>
      </c>
      <c r="C5" s="35">
        <v>5</v>
      </c>
      <c r="D5" s="36">
        <v>63</v>
      </c>
      <c r="E5" s="37">
        <v>1.5762717992758375</v>
      </c>
      <c r="F5" s="39">
        <f t="shared" si="0"/>
        <v>88.12</v>
      </c>
      <c r="G5" s="40">
        <f t="shared" si="1"/>
        <v>1</v>
      </c>
    </row>
    <row r="6" spans="1:7" x14ac:dyDescent="0.25">
      <c r="A6" s="41" t="s">
        <v>9</v>
      </c>
      <c r="B6" s="41" t="s">
        <v>10</v>
      </c>
      <c r="C6" s="35">
        <v>6</v>
      </c>
      <c r="D6" s="36">
        <v>190</v>
      </c>
      <c r="E6" s="37">
        <v>3.2096269194841618</v>
      </c>
      <c r="F6" s="39">
        <f t="shared" si="0"/>
        <v>51.36</v>
      </c>
      <c r="G6" s="40">
        <f t="shared" si="1"/>
        <v>10</v>
      </c>
    </row>
    <row r="7" spans="1:7" x14ac:dyDescent="0.25">
      <c r="A7" s="41" t="s">
        <v>11</v>
      </c>
      <c r="B7" s="41" t="s">
        <v>12</v>
      </c>
      <c r="C7" s="35">
        <v>7</v>
      </c>
      <c r="D7" s="36">
        <v>91</v>
      </c>
      <c r="E7" s="37">
        <v>8.9581747178987126</v>
      </c>
      <c r="F7" s="39">
        <f t="shared" si="0"/>
        <v>47.85</v>
      </c>
      <c r="G7" s="40">
        <f t="shared" si="1"/>
        <v>13</v>
      </c>
    </row>
    <row r="8" spans="1:7" x14ac:dyDescent="0.25">
      <c r="A8" s="41" t="s">
        <v>13</v>
      </c>
      <c r="B8" s="41" t="s">
        <v>14</v>
      </c>
      <c r="C8" s="35">
        <v>6</v>
      </c>
      <c r="D8" s="36">
        <v>62</v>
      </c>
      <c r="E8" s="37">
        <v>8.7257601146045047</v>
      </c>
      <c r="F8" s="39">
        <f t="shared" si="0"/>
        <v>64.569999999999993</v>
      </c>
      <c r="G8" s="40">
        <f t="shared" si="1"/>
        <v>5</v>
      </c>
    </row>
    <row r="9" spans="1:7" x14ac:dyDescent="0.25">
      <c r="A9" s="41" t="s">
        <v>15</v>
      </c>
      <c r="B9" s="41" t="s">
        <v>16</v>
      </c>
      <c r="C9" s="35">
        <v>6</v>
      </c>
      <c r="D9" s="36">
        <v>118</v>
      </c>
      <c r="E9" s="37">
        <v>20.130434532254778</v>
      </c>
      <c r="F9" s="39">
        <f t="shared" si="0"/>
        <v>34.409999999999997</v>
      </c>
      <c r="G9" s="40">
        <f t="shared" si="1"/>
        <v>17</v>
      </c>
    </row>
    <row r="10" spans="1:7" x14ac:dyDescent="0.25">
      <c r="A10" s="41" t="s">
        <v>17</v>
      </c>
      <c r="B10" s="41" t="s">
        <v>17</v>
      </c>
      <c r="C10" s="35">
        <v>7</v>
      </c>
      <c r="D10" s="36">
        <v>201</v>
      </c>
      <c r="E10" s="37">
        <v>1.7005498184396426</v>
      </c>
      <c r="F10" s="39">
        <f t="shared" si="0"/>
        <v>40.950000000000003</v>
      </c>
      <c r="G10" s="40">
        <f t="shared" si="1"/>
        <v>15</v>
      </c>
    </row>
    <row r="11" spans="1:7" x14ac:dyDescent="0.25">
      <c r="A11" s="41" t="s">
        <v>18</v>
      </c>
      <c r="B11" s="41" t="s">
        <v>19</v>
      </c>
      <c r="C11" s="35">
        <v>6</v>
      </c>
      <c r="D11" s="36">
        <v>80</v>
      </c>
      <c r="E11" s="37">
        <v>13.219338915655321</v>
      </c>
      <c r="F11" s="39">
        <f t="shared" si="0"/>
        <v>53.41</v>
      </c>
      <c r="G11" s="40">
        <f t="shared" si="1"/>
        <v>9</v>
      </c>
    </row>
    <row r="12" spans="1:7" x14ac:dyDescent="0.25">
      <c r="A12" s="41" t="s">
        <v>20</v>
      </c>
      <c r="B12" s="41" t="s">
        <v>21</v>
      </c>
      <c r="C12" s="35">
        <v>4</v>
      </c>
      <c r="D12" s="36">
        <v>121</v>
      </c>
      <c r="E12" s="37">
        <v>13.121810085527514</v>
      </c>
      <c r="F12" s="39">
        <f t="shared" si="0"/>
        <v>68.459999999999994</v>
      </c>
      <c r="G12" s="40">
        <f t="shared" si="1"/>
        <v>4</v>
      </c>
    </row>
    <row r="13" spans="1:7" x14ac:dyDescent="0.25">
      <c r="A13" s="41" t="s">
        <v>22</v>
      </c>
      <c r="B13" s="41" t="s">
        <v>23</v>
      </c>
      <c r="C13" s="35">
        <v>6</v>
      </c>
      <c r="D13" s="36">
        <v>161</v>
      </c>
      <c r="E13" s="37">
        <v>3.5852186253298042</v>
      </c>
      <c r="F13" s="39">
        <f t="shared" si="0"/>
        <v>55.9</v>
      </c>
      <c r="G13" s="40">
        <f t="shared" si="1"/>
        <v>8</v>
      </c>
    </row>
    <row r="14" spans="1:7" x14ac:dyDescent="0.25">
      <c r="A14" s="41" t="s">
        <v>24</v>
      </c>
      <c r="B14" s="41" t="s">
        <v>25</v>
      </c>
      <c r="C14" s="35">
        <v>6</v>
      </c>
      <c r="D14" s="36">
        <v>187</v>
      </c>
      <c r="E14" s="37">
        <v>3.7228252782057041</v>
      </c>
      <c r="F14" s="39">
        <f t="shared" si="0"/>
        <v>51</v>
      </c>
      <c r="G14" s="40">
        <f t="shared" si="1"/>
        <v>11</v>
      </c>
    </row>
    <row r="15" spans="1:7" x14ac:dyDescent="0.25">
      <c r="A15" s="41" t="s">
        <v>26</v>
      </c>
      <c r="B15" s="41" t="s">
        <v>27</v>
      </c>
      <c r="C15" s="35">
        <v>6</v>
      </c>
      <c r="D15" s="36">
        <v>64</v>
      </c>
      <c r="E15" s="37">
        <v>3.9661877454661885</v>
      </c>
      <c r="F15" s="39">
        <f t="shared" si="0"/>
        <v>72.61</v>
      </c>
      <c r="G15" s="40">
        <f t="shared" si="1"/>
        <v>3</v>
      </c>
    </row>
    <row r="16" spans="1:7" x14ac:dyDescent="0.25">
      <c r="A16" s="41" t="s">
        <v>28</v>
      </c>
      <c r="B16" s="41" t="s">
        <v>29</v>
      </c>
      <c r="C16" s="35">
        <v>5</v>
      </c>
      <c r="D16" s="36">
        <v>68</v>
      </c>
      <c r="E16" s="37">
        <v>4.8547480060038533</v>
      </c>
      <c r="F16" s="39">
        <f t="shared" si="0"/>
        <v>81.44</v>
      </c>
      <c r="G16" s="40">
        <f t="shared" si="1"/>
        <v>2</v>
      </c>
    </row>
    <row r="17" spans="1:13" x14ac:dyDescent="0.25">
      <c r="A17" s="41" t="s">
        <v>30</v>
      </c>
      <c r="B17" s="41" t="s">
        <v>31</v>
      </c>
      <c r="C17" s="35">
        <v>7</v>
      </c>
      <c r="D17" s="36">
        <v>83</v>
      </c>
      <c r="E17" s="37">
        <v>3.0240371852447225</v>
      </c>
      <c r="F17" s="39">
        <f t="shared" si="0"/>
        <v>59.76</v>
      </c>
      <c r="G17" s="40">
        <f t="shared" si="1"/>
        <v>7</v>
      </c>
    </row>
    <row r="18" spans="1:13" x14ac:dyDescent="0.25">
      <c r="A18" s="41" t="s">
        <v>32</v>
      </c>
      <c r="B18" s="41" t="s">
        <v>32</v>
      </c>
      <c r="C18" s="35">
        <v>7</v>
      </c>
      <c r="D18" s="36">
        <v>82</v>
      </c>
      <c r="E18" s="37">
        <v>8.4598523400213583</v>
      </c>
      <c r="F18" s="39">
        <f t="shared" si="0"/>
        <v>50.34</v>
      </c>
      <c r="G18" s="40">
        <f t="shared" si="1"/>
        <v>12</v>
      </c>
    </row>
    <row r="19" spans="1:13" x14ac:dyDescent="0.25">
      <c r="A19" s="41" t="s">
        <v>33</v>
      </c>
      <c r="B19" s="41" t="s">
        <v>34</v>
      </c>
      <c r="C19" s="35">
        <v>7</v>
      </c>
      <c r="D19" s="36">
        <v>104</v>
      </c>
      <c r="E19" s="37">
        <v>18.992843431675617</v>
      </c>
      <c r="F19" s="39">
        <f t="shared" si="0"/>
        <v>27.81</v>
      </c>
      <c r="G19" s="40">
        <f t="shared" si="1"/>
        <v>18</v>
      </c>
    </row>
    <row r="20" spans="1:13" x14ac:dyDescent="0.25">
      <c r="A20" s="41" t="s">
        <v>35</v>
      </c>
      <c r="B20" s="41" t="s">
        <v>36</v>
      </c>
      <c r="C20" s="35">
        <v>6</v>
      </c>
      <c r="D20" s="36">
        <v>119</v>
      </c>
      <c r="E20" s="37">
        <v>4.1032428686712423</v>
      </c>
      <c r="F20" s="39">
        <f t="shared" si="0"/>
        <v>62.51</v>
      </c>
      <c r="G20" s="40">
        <f t="shared" si="1"/>
        <v>6</v>
      </c>
    </row>
    <row r="21" spans="1:13" x14ac:dyDescent="0.25">
      <c r="A21" s="41" t="s">
        <v>37</v>
      </c>
      <c r="B21" s="41" t="s">
        <v>38</v>
      </c>
      <c r="C21" s="35">
        <v>7</v>
      </c>
      <c r="D21" s="36">
        <v>248</v>
      </c>
      <c r="E21" s="37">
        <v>9.262516918876484</v>
      </c>
      <c r="F21" s="39">
        <f t="shared" si="0"/>
        <v>19.18</v>
      </c>
      <c r="G21" s="40">
        <f t="shared" si="1"/>
        <v>19</v>
      </c>
    </row>
    <row r="23" spans="1:13" ht="34.5" customHeight="1" x14ac:dyDescent="0.25">
      <c r="A23" s="50" t="s">
        <v>57</v>
      </c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1"/>
      <c r="M23" s="51"/>
    </row>
  </sheetData>
  <autoFilter ref="A2:G2">
    <sortState ref="A5:AC23">
      <sortCondition ref="B4"/>
    </sortState>
  </autoFilter>
  <mergeCells count="2">
    <mergeCell ref="C1:G1"/>
    <mergeCell ref="A23:G23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Simulador DB</vt:lpstr>
      <vt:lpstr>Simulador pyme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Guadarrama Gandara</dc:creator>
  <cp:lastModifiedBy>Carlos Guadarrama</cp:lastModifiedBy>
  <dcterms:created xsi:type="dcterms:W3CDTF">2015-09-18T16:49:42Z</dcterms:created>
  <dcterms:modified xsi:type="dcterms:W3CDTF">2015-11-18T15:23:30Z</dcterms:modified>
</cp:coreProperties>
</file>