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45" windowWidth="9600" windowHeight="5505"/>
  </bookViews>
  <sheets>
    <sheet name="Simulator SB, DCP, RP" sheetId="2" r:id="rId1"/>
    <sheet name="TAB" sheetId="4" r:id="rId2"/>
  </sheets>
  <definedNames>
    <definedName name="_xlnm._FilterDatabase" localSheetId="0" hidden="1">'Simulator SB, DCP, RP'!$A$4:$W$27</definedName>
    <definedName name="_xlnm._FilterDatabase" localSheetId="1" hidden="1">TAB!$A$4:$J$4</definedName>
  </definedNames>
  <calcPr calcId="145621"/>
</workbook>
</file>

<file path=xl/calcChain.xml><?xml version="1.0" encoding="utf-8"?>
<calcChain xmlns="http://schemas.openxmlformats.org/spreadsheetml/2006/main">
  <c r="I6" i="4" l="1"/>
  <c r="I7" i="4"/>
  <c r="I8" i="4"/>
  <c r="I10" i="4"/>
  <c r="I9" i="4"/>
  <c r="I11" i="4"/>
  <c r="I12" i="4"/>
  <c r="I13" i="4"/>
  <c r="I14" i="4"/>
  <c r="I5" i="4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V20" i="2" s="1"/>
  <c r="U21" i="2"/>
  <c r="V21" i="2" s="1"/>
  <c r="U22" i="2"/>
  <c r="V22" i="2" s="1"/>
  <c r="U23" i="2"/>
  <c r="U24" i="2"/>
  <c r="V24" i="2" s="1"/>
  <c r="U25" i="2"/>
  <c r="V25" i="2" s="1"/>
  <c r="U26" i="2"/>
  <c r="V26" i="2" s="1"/>
  <c r="U5" i="2"/>
  <c r="O6" i="2"/>
  <c r="P6" i="2" s="1"/>
  <c r="O7" i="2"/>
  <c r="O8" i="2"/>
  <c r="P8" i="2" s="1"/>
  <c r="O9" i="2"/>
  <c r="O10" i="2"/>
  <c r="O11" i="2"/>
  <c r="O12" i="2"/>
  <c r="P12" i="2" s="1"/>
  <c r="O13" i="2"/>
  <c r="O14" i="2"/>
  <c r="P14" i="2" s="1"/>
  <c r="O15" i="2"/>
  <c r="P15" i="2" s="1"/>
  <c r="O16" i="2"/>
  <c r="P16" i="2" s="1"/>
  <c r="O17" i="2"/>
  <c r="O18" i="2"/>
  <c r="O19" i="2"/>
  <c r="P19" i="2" s="1"/>
  <c r="O20" i="2"/>
  <c r="P20" i="2" s="1"/>
  <c r="O21" i="2"/>
  <c r="O22" i="2"/>
  <c r="O23" i="2"/>
  <c r="O24" i="2"/>
  <c r="P24" i="2" s="1"/>
  <c r="O25" i="2"/>
  <c r="O26" i="2"/>
  <c r="P26" i="2" s="1"/>
  <c r="O5" i="2"/>
  <c r="V6" i="2"/>
  <c r="V7" i="2"/>
  <c r="V8" i="2"/>
  <c r="V9" i="2"/>
  <c r="V10" i="2"/>
  <c r="V11" i="2"/>
  <c r="V12" i="2"/>
  <c r="V13" i="2"/>
  <c r="V14" i="2"/>
  <c r="V15" i="2"/>
  <c r="V16" i="2"/>
  <c r="V17" i="2"/>
  <c r="V19" i="2"/>
  <c r="V5" i="2"/>
  <c r="P11" i="2"/>
  <c r="P22" i="2"/>
  <c r="P23" i="2"/>
  <c r="P7" i="2"/>
  <c r="C11" i="2"/>
  <c r="I9" i="2"/>
  <c r="J9" i="2" s="1"/>
  <c r="I10" i="2"/>
  <c r="I11" i="2"/>
  <c r="I12" i="2"/>
  <c r="J12" i="2" s="1"/>
  <c r="I13" i="2"/>
  <c r="J13" i="2" s="1"/>
  <c r="I14" i="2"/>
  <c r="I15" i="2"/>
  <c r="J15" i="2" s="1"/>
  <c r="I16" i="2"/>
  <c r="I17" i="2"/>
  <c r="J17" i="2" s="1"/>
  <c r="I18" i="2"/>
  <c r="I19" i="2"/>
  <c r="C19" i="2" s="1"/>
  <c r="I20" i="2"/>
  <c r="J20" i="2" s="1"/>
  <c r="I21" i="2"/>
  <c r="J21" i="2" s="1"/>
  <c r="I22" i="2"/>
  <c r="I23" i="2"/>
  <c r="J23" i="2" s="1"/>
  <c r="I24" i="2"/>
  <c r="J24" i="2" s="1"/>
  <c r="I25" i="2"/>
  <c r="J25" i="2" s="1"/>
  <c r="I26" i="2"/>
  <c r="I7" i="2"/>
  <c r="J7" i="2" s="1"/>
  <c r="I8" i="2"/>
  <c r="I6" i="2"/>
  <c r="C6" i="2" s="1"/>
  <c r="I5" i="2"/>
  <c r="J5" i="2" s="1"/>
  <c r="J11" i="2"/>
  <c r="J14" i="2"/>
  <c r="J19" i="2"/>
  <c r="J26" i="2"/>
  <c r="C8" i="2" l="1"/>
  <c r="C16" i="2"/>
  <c r="J8" i="2"/>
  <c r="C20" i="2"/>
  <c r="C24" i="2"/>
  <c r="C12" i="2"/>
  <c r="C21" i="2"/>
  <c r="W11" i="2"/>
  <c r="C13" i="2"/>
  <c r="J10" i="2"/>
  <c r="C9" i="2"/>
  <c r="C7" i="2"/>
  <c r="J6" i="2"/>
  <c r="C17" i="2"/>
  <c r="J16" i="2"/>
  <c r="K5" i="2" s="1"/>
  <c r="C15" i="2"/>
  <c r="C14" i="2"/>
  <c r="C25" i="2"/>
  <c r="C26" i="2"/>
  <c r="P18" i="2"/>
  <c r="C10" i="2"/>
  <c r="P10" i="2"/>
  <c r="C22" i="2"/>
  <c r="J22" i="2"/>
  <c r="J18" i="2"/>
  <c r="C23" i="2"/>
  <c r="V23" i="2"/>
  <c r="C18" i="2"/>
  <c r="V18" i="2"/>
  <c r="C5" i="2"/>
  <c r="P25" i="2"/>
  <c r="P21" i="2"/>
  <c r="P17" i="2"/>
  <c r="P13" i="2"/>
  <c r="P9" i="2"/>
  <c r="P5" i="2"/>
  <c r="K21" i="2" l="1"/>
  <c r="K11" i="2"/>
  <c r="K6" i="2"/>
  <c r="K25" i="2"/>
  <c r="K8" i="2"/>
  <c r="K20" i="2"/>
  <c r="K14" i="2"/>
  <c r="K15" i="2"/>
  <c r="K24" i="2"/>
  <c r="K22" i="2"/>
  <c r="K26" i="2"/>
  <c r="K19" i="2"/>
  <c r="K12" i="2"/>
  <c r="K13" i="2"/>
  <c r="K9" i="2"/>
  <c r="K10" i="2"/>
  <c r="K7" i="2"/>
  <c r="K23" i="2"/>
  <c r="K16" i="2"/>
  <c r="K17" i="2"/>
  <c r="K18" i="2"/>
  <c r="J13" i="4"/>
  <c r="J12" i="4"/>
  <c r="J8" i="4"/>
  <c r="J10" i="4"/>
  <c r="J5" i="4"/>
  <c r="J9" i="4"/>
  <c r="J11" i="4"/>
  <c r="J7" i="4"/>
  <c r="J14" i="4"/>
  <c r="J6" i="4"/>
  <c r="W9" i="2" l="1"/>
  <c r="W19" i="2"/>
  <c r="W22" i="2"/>
  <c r="W18" i="2"/>
  <c r="W25" i="2"/>
  <c r="W23" i="2"/>
  <c r="W15" i="2"/>
  <c r="W7" i="2"/>
  <c r="W26" i="2"/>
  <c r="W14" i="2"/>
  <c r="W6" i="2"/>
  <c r="W24" i="2"/>
  <c r="W20" i="2"/>
  <c r="W16" i="2"/>
  <c r="W12" i="2"/>
  <c r="W8" i="2"/>
  <c r="W5" i="2"/>
  <c r="W21" i="2"/>
  <c r="W17" i="2"/>
  <c r="Q24" i="2"/>
  <c r="Q8" i="2"/>
  <c r="Q20" i="2"/>
  <c r="Q12" i="2"/>
  <c r="Q25" i="2"/>
  <c r="Q21" i="2"/>
  <c r="Q17" i="2"/>
  <c r="Q13" i="2"/>
  <c r="Q7" i="2"/>
  <c r="Q16" i="2"/>
  <c r="Q5" i="2"/>
  <c r="Q19" i="2"/>
  <c r="Q11" i="2"/>
  <c r="Q22" i="2"/>
  <c r="Q14" i="2"/>
  <c r="Q6" i="2"/>
  <c r="Q9" i="2"/>
  <c r="Q23" i="2"/>
  <c r="Q15" i="2"/>
  <c r="Q26" i="2"/>
  <c r="Q18" i="2"/>
  <c r="Q10" i="2"/>
  <c r="D5" i="2" l="1"/>
  <c r="D25" i="2" l="1"/>
  <c r="D14" i="2"/>
  <c r="D23" i="2"/>
  <c r="D24" i="2"/>
  <c r="D7" i="2"/>
  <c r="D8" i="2"/>
  <c r="D9" i="2"/>
  <c r="D22" i="2"/>
  <c r="D6" i="2"/>
  <c r="D11" i="2"/>
  <c r="D12" i="2"/>
  <c r="D17" i="2"/>
  <c r="D10" i="2"/>
  <c r="D15" i="2"/>
  <c r="D20" i="2"/>
  <c r="D21" i="2"/>
  <c r="D26" i="2"/>
  <c r="D19" i="2"/>
  <c r="D16" i="2"/>
  <c r="D13" i="2"/>
  <c r="D18" i="2"/>
</calcChain>
</file>

<file path=xl/sharedStrings.xml><?xml version="1.0" encoding="utf-8"?>
<sst xmlns="http://schemas.openxmlformats.org/spreadsheetml/2006/main" count="103" uniqueCount="68">
  <si>
    <t>GLOBAL FRONTIER</t>
  </si>
  <si>
    <t>GLOBAL WORST PERFORMANCE (95th percentile)</t>
  </si>
  <si>
    <t>Procedures (number)</t>
  </si>
  <si>
    <t>Time (days)</t>
  </si>
  <si>
    <t>Cost (% of income per capita)</t>
  </si>
  <si>
    <t>Paid-in Min. Capital (% of income per capita)</t>
  </si>
  <si>
    <t>Distance to the frontier</t>
  </si>
  <si>
    <t>Ease of starting a business (rank)</t>
  </si>
  <si>
    <t>Ease of construction (rank)</t>
  </si>
  <si>
    <t>EXPORT
Documents</t>
  </si>
  <si>
    <t>EXPORT
Time</t>
  </si>
  <si>
    <t>EXPORT
Cost</t>
  </si>
  <si>
    <t>IMPORT
Documents</t>
  </si>
  <si>
    <t>IMPORT
Time</t>
  </si>
  <si>
    <t>IMPORT
Cost</t>
  </si>
  <si>
    <t>Costa Rica</t>
  </si>
  <si>
    <t>San José</t>
  </si>
  <si>
    <t>El Salvador</t>
  </si>
  <si>
    <t>San Salvador</t>
  </si>
  <si>
    <t>San Miguel</t>
  </si>
  <si>
    <t>Santa Ana</t>
  </si>
  <si>
    <t>Guatemala</t>
  </si>
  <si>
    <t>Cobán</t>
  </si>
  <si>
    <t>Quetzaltenango</t>
  </si>
  <si>
    <t>Escuintla</t>
  </si>
  <si>
    <t>Honduras</t>
  </si>
  <si>
    <t>Tegucigalpa</t>
  </si>
  <si>
    <t>San Pedro Sula</t>
  </si>
  <si>
    <t>Choluteca</t>
  </si>
  <si>
    <t>Puerto Cortés</t>
  </si>
  <si>
    <t>Nicaragua</t>
  </si>
  <si>
    <t>Managua</t>
  </si>
  <si>
    <t>Estelí</t>
  </si>
  <si>
    <t>León</t>
  </si>
  <si>
    <t>Juigalpa</t>
  </si>
  <si>
    <t>Panamá</t>
  </si>
  <si>
    <t>República Dominicana</t>
  </si>
  <si>
    <t>Santo Domingo</t>
  </si>
  <si>
    <t>Santiago de los Caballeros</t>
  </si>
  <si>
    <t>Dajabón</t>
  </si>
  <si>
    <t>Ease of registering property (rank)</t>
  </si>
  <si>
    <t>Dominican Republic</t>
  </si>
  <si>
    <t>Aggregate ease of Doing Business (3 indicators) (rank)</t>
  </si>
  <si>
    <t>Economy</t>
  </si>
  <si>
    <t>Cost (% of property value)</t>
  </si>
  <si>
    <t>Starting a Business</t>
  </si>
  <si>
    <t>Dealing with Construction Permits</t>
  </si>
  <si>
    <t>Registering Property</t>
  </si>
  <si>
    <t>Cities</t>
  </si>
  <si>
    <r>
      <rPr>
        <b/>
        <sz val="11"/>
        <color indexed="8"/>
        <rFont val="Calibri"/>
        <family val="2"/>
      </rPr>
      <t>Panamá</t>
    </r>
    <r>
      <rPr>
        <sz val="11"/>
        <color indexed="8"/>
        <rFont val="Calibri"/>
        <family val="2"/>
      </rPr>
      <t xml:space="preserve">
(Ciudad de Panamá - Manzanillo)</t>
    </r>
  </si>
  <si>
    <r>
      <rPr>
        <b/>
        <sz val="11"/>
        <color indexed="8"/>
        <rFont val="Calibri"/>
        <family val="2"/>
      </rPr>
      <t>República Dominicana</t>
    </r>
    <r>
      <rPr>
        <sz val="11"/>
        <color indexed="8"/>
        <rFont val="Calibri"/>
        <family val="2"/>
      </rPr>
      <t xml:space="preserve">
(Santo Domingo - Puerto Caucedo)</t>
    </r>
  </si>
  <si>
    <r>
      <rPr>
        <b/>
        <sz val="11"/>
        <color indexed="8"/>
        <rFont val="Calibri"/>
        <family val="2"/>
      </rPr>
      <t>República Dominicana</t>
    </r>
    <r>
      <rPr>
        <sz val="11"/>
        <color indexed="8"/>
        <rFont val="Calibri"/>
        <family val="2"/>
      </rPr>
      <t xml:space="preserve">
(Santiago de los Caballeros - Puerto Plata)</t>
    </r>
  </si>
  <si>
    <r>
      <rPr>
        <b/>
        <sz val="11"/>
        <color indexed="8"/>
        <rFont val="Calibri"/>
        <family val="2"/>
      </rPr>
      <t>Costa Rica</t>
    </r>
    <r>
      <rPr>
        <sz val="11"/>
        <color indexed="8"/>
        <rFont val="Calibri"/>
        <family val="2"/>
      </rPr>
      <t xml:space="preserve">
(San José - Puerto Limón )</t>
    </r>
  </si>
  <si>
    <r>
      <rPr>
        <b/>
        <sz val="11"/>
        <color indexed="8"/>
        <rFont val="Calibri"/>
        <family val="2"/>
      </rPr>
      <t>El Salvador</t>
    </r>
    <r>
      <rPr>
        <sz val="11"/>
        <color indexed="8"/>
        <rFont val="Calibri"/>
        <family val="2"/>
      </rPr>
      <t xml:space="preserve">
(San Salvador - Puerto de Acajutla )</t>
    </r>
  </si>
  <si>
    <r>
      <rPr>
        <b/>
        <sz val="11"/>
        <color indexed="8"/>
        <rFont val="Calibri"/>
        <family val="2"/>
      </rPr>
      <t>Honduras</t>
    </r>
    <r>
      <rPr>
        <sz val="11"/>
        <color indexed="8"/>
        <rFont val="Calibri"/>
        <family val="2"/>
      </rPr>
      <t xml:space="preserve">
(Tegucigalpa - Puerto Cortés)</t>
    </r>
  </si>
  <si>
    <r>
      <rPr>
        <b/>
        <sz val="11"/>
        <color indexed="8"/>
        <rFont val="Calibri"/>
        <family val="2"/>
      </rPr>
      <t>Nicaragua</t>
    </r>
    <r>
      <rPr>
        <sz val="11"/>
        <color indexed="8"/>
        <rFont val="Calibri"/>
        <family val="2"/>
      </rPr>
      <t xml:space="preserve">
(Managua - Puerto Corinto )</t>
    </r>
  </si>
  <si>
    <r>
      <rPr>
        <b/>
        <sz val="11"/>
        <color indexed="8"/>
        <rFont val="Calibri"/>
        <family val="2"/>
      </rPr>
      <t>Guatemala</t>
    </r>
    <r>
      <rPr>
        <sz val="11"/>
        <color indexed="8"/>
        <rFont val="Calibri"/>
        <family val="2"/>
      </rPr>
      <t xml:space="preserve">
(Ciudad de Guatemala - Puerto Santo Tomás de Castilla)</t>
    </r>
  </si>
  <si>
    <t>Trading across borders</t>
  </si>
  <si>
    <t>Ease of Trading (rank)</t>
  </si>
  <si>
    <t>Aggegate Distance to the frontier* (3 indicators)</t>
  </si>
  <si>
    <t>Soyapango</t>
  </si>
  <si>
    <t>Higüey</t>
  </si>
  <si>
    <t>Cost (% of warehouse per capita)</t>
  </si>
  <si>
    <t>Distance to the frontier (5 decimals)*</t>
  </si>
  <si>
    <t>Distance to the frontier (2 decimals)*</t>
  </si>
  <si>
    <r>
      <rPr>
        <b/>
        <sz val="11"/>
        <color theme="1"/>
        <rFont val="Calibri"/>
        <family val="2"/>
        <scheme val="minor"/>
      </rPr>
      <t>Guatemala</t>
    </r>
    <r>
      <rPr>
        <sz val="11"/>
        <color theme="1"/>
        <rFont val="Calibri"/>
        <family val="2"/>
        <scheme val="minor"/>
      </rPr>
      <t xml:space="preserve">
(Ciudad de Guatemala - Puerto Quetzal)</t>
    </r>
  </si>
  <si>
    <r>
      <rPr>
        <b/>
        <sz val="11"/>
        <color theme="1"/>
        <rFont val="Calibri"/>
        <family val="2"/>
        <scheme val="minor"/>
      </rPr>
      <t>Honduras</t>
    </r>
    <r>
      <rPr>
        <sz val="11"/>
        <color theme="1"/>
        <rFont val="Calibri"/>
        <family val="2"/>
        <scheme val="minor"/>
      </rPr>
      <t xml:space="preserve">
(Tegucigalpa - Puerto Castilla)</t>
    </r>
  </si>
  <si>
    <r>
      <t xml:space="preserve">Country 
</t>
    </r>
    <r>
      <rPr>
        <sz val="9"/>
        <color theme="1"/>
        <rFont val="Calibri"/>
        <family val="2"/>
        <scheme val="minor"/>
      </rPr>
      <t>(City of origin/destination-Port)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</si>
</sst>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0.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 applyProtection="1"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3" borderId="1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1" fillId="4" borderId="1" xfId="0" applyFont="1" applyFill="1" applyBorder="1"/>
    <xf numFmtId="0" fontId="0" fillId="4" borderId="2" xfId="0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0" fontId="1" fillId="4" borderId="4" xfId="0" applyFont="1" applyFill="1" applyBorder="1"/>
    <xf numFmtId="0" fontId="0" fillId="4" borderId="5" xfId="0" applyFont="1" applyFill="1" applyBorder="1" applyAlignment="1">
      <alignment horizontal="center"/>
    </xf>
    <xf numFmtId="2" fontId="0" fillId="4" borderId="5" xfId="0" applyNumberFormat="1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Protection="1">
      <protection locked="0"/>
    </xf>
    <xf numFmtId="0" fontId="5" fillId="3" borderId="14" xfId="0" applyFont="1" applyFill="1" applyBorder="1" applyProtection="1">
      <protection locked="0"/>
    </xf>
    <xf numFmtId="0" fontId="5" fillId="0" borderId="0" xfId="0" applyFont="1" applyFill="1"/>
    <xf numFmtId="0" fontId="1" fillId="4" borderId="2" xfId="0" applyFont="1" applyFill="1" applyBorder="1"/>
    <xf numFmtId="0" fontId="1" fillId="4" borderId="5" xfId="0" applyFont="1" applyFill="1" applyBorder="1"/>
    <xf numFmtId="2" fontId="0" fillId="0" borderId="0" xfId="0" applyNumberFormat="1"/>
    <xf numFmtId="2" fontId="0" fillId="5" borderId="0" xfId="0" applyNumberFormat="1" applyFill="1" applyBorder="1" applyProtection="1"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2" fontId="0" fillId="5" borderId="0" xfId="0" applyNumberFormat="1" applyFill="1" applyBorder="1"/>
    <xf numFmtId="1" fontId="0" fillId="5" borderId="0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0" fillId="5" borderId="16" xfId="0" applyNumberFormat="1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0" fontId="1" fillId="4" borderId="18" xfId="0" applyFont="1" applyFill="1" applyBorder="1"/>
    <xf numFmtId="0" fontId="1" fillId="4" borderId="19" xfId="0" applyFont="1" applyFill="1" applyBorder="1"/>
    <xf numFmtId="0" fontId="1" fillId="4" borderId="20" xfId="0" applyFont="1" applyFill="1" applyBorder="1"/>
    <xf numFmtId="0" fontId="1" fillId="4" borderId="21" xfId="0" applyFont="1" applyFill="1" applyBorder="1"/>
    <xf numFmtId="0" fontId="0" fillId="4" borderId="18" xfId="0" applyFont="1" applyFill="1" applyBorder="1" applyAlignment="1">
      <alignment horizontal="center"/>
    </xf>
    <xf numFmtId="0" fontId="0" fillId="0" borderId="0" xfId="0" applyBorder="1"/>
    <xf numFmtId="0" fontId="0" fillId="4" borderId="14" xfId="0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5" fillId="3" borderId="16" xfId="0" applyFont="1" applyFill="1" applyBorder="1" applyProtection="1">
      <protection locked="0"/>
    </xf>
    <xf numFmtId="0" fontId="0" fillId="3" borderId="16" xfId="0" applyFont="1" applyFill="1" applyBorder="1" applyAlignment="1">
      <alignment wrapText="1"/>
    </xf>
    <xf numFmtId="168" fontId="0" fillId="4" borderId="23" xfId="1" applyNumberFormat="1" applyFont="1" applyFill="1" applyBorder="1" applyAlignment="1">
      <alignment horizontal="center"/>
    </xf>
    <xf numFmtId="168" fontId="0" fillId="4" borderId="19" xfId="1" applyNumberFormat="1" applyFont="1" applyFill="1" applyBorder="1" applyAlignment="1">
      <alignment horizontal="center"/>
    </xf>
    <xf numFmtId="165" fontId="9" fillId="4" borderId="3" xfId="1" applyNumberFormat="1" applyFont="1" applyFill="1" applyBorder="1" applyProtection="1"/>
    <xf numFmtId="166" fontId="9" fillId="4" borderId="3" xfId="1" applyNumberFormat="1" applyFont="1" applyFill="1" applyBorder="1" applyProtection="1"/>
    <xf numFmtId="169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2" fillId="0" borderId="0" xfId="0" applyFont="1" applyFill="1" applyBorder="1" applyAlignment="1" applyProtection="1">
      <alignment horizontal="center" vertical="center"/>
      <protection locked="0"/>
    </xf>
    <xf numFmtId="16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7" fontId="8" fillId="0" borderId="0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2" fontId="1" fillId="5" borderId="0" xfId="0" applyNumberFormat="1" applyFont="1" applyFill="1" applyBorder="1" applyAlignment="1" applyProtection="1">
      <alignment horizontal="center"/>
      <protection locked="0"/>
    </xf>
    <xf numFmtId="1" fontId="1" fillId="5" borderId="9" xfId="0" applyNumberFormat="1" applyFont="1" applyFill="1" applyBorder="1" applyAlignment="1">
      <alignment horizontal="center"/>
    </xf>
    <xf numFmtId="2" fontId="1" fillId="5" borderId="15" xfId="0" applyNumberFormat="1" applyFont="1" applyFill="1" applyBorder="1" applyAlignment="1" applyProtection="1">
      <alignment horizontal="center"/>
      <protection locked="0"/>
    </xf>
    <xf numFmtId="1" fontId="1" fillId="5" borderId="17" xfId="0" applyNumberFormat="1" applyFont="1" applyFill="1" applyBorder="1" applyAlignment="1">
      <alignment horizontal="center"/>
    </xf>
    <xf numFmtId="2" fontId="0" fillId="5" borderId="15" xfId="0" applyNumberFormat="1" applyFill="1" applyBorder="1"/>
    <xf numFmtId="2" fontId="0" fillId="5" borderId="15" xfId="0" applyNumberFormat="1" applyFill="1" applyBorder="1" applyProtection="1">
      <protection locked="0"/>
    </xf>
    <xf numFmtId="2" fontId="0" fillId="5" borderId="16" xfId="0" applyNumberFormat="1" applyFill="1" applyBorder="1" applyProtection="1"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9"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zoomScaleNormal="100" workbookViewId="0">
      <pane xSplit="4" ySplit="4" topLeftCell="F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RowHeight="15" x14ac:dyDescent="0.25"/>
  <cols>
    <col min="1" max="1" width="12.140625" customWidth="1"/>
    <col min="2" max="2" width="21" customWidth="1"/>
    <col min="3" max="3" width="13.85546875" customWidth="1"/>
    <col min="4" max="4" width="13.140625" customWidth="1"/>
    <col min="5" max="5" width="9.28515625" customWidth="1"/>
    <col min="6" max="6" width="11.28515625" customWidth="1"/>
    <col min="7" max="7" width="9.140625" customWidth="1"/>
    <col min="8" max="8" width="10" customWidth="1"/>
    <col min="9" max="9" width="13.28515625" customWidth="1"/>
    <col min="10" max="10" width="13.7109375" hidden="1" customWidth="1"/>
    <col min="11" max="11" width="10" customWidth="1"/>
    <col min="12" max="12" width="9.28515625" customWidth="1"/>
    <col min="13" max="13" width="6.28515625" customWidth="1"/>
    <col min="14" max="14" width="9.140625" customWidth="1"/>
    <col min="15" max="15" width="11" customWidth="1"/>
    <col min="16" max="16" width="11" hidden="1" customWidth="1"/>
    <col min="18" max="18" width="9.85546875" customWidth="1"/>
    <col min="19" max="19" width="6.5703125" customWidth="1"/>
    <col min="20" max="20" width="10.28515625" customWidth="1"/>
    <col min="21" max="21" width="10" customWidth="1"/>
    <col min="22" max="22" width="9.140625" hidden="1" customWidth="1"/>
    <col min="23" max="23" width="9.140625" customWidth="1"/>
    <col min="24" max="24" width="13.140625" customWidth="1"/>
    <col min="27" max="27" width="20.5703125" customWidth="1"/>
    <col min="28" max="28" width="20.140625" customWidth="1"/>
    <col min="29" max="29" width="20.5703125" customWidth="1"/>
  </cols>
  <sheetData>
    <row r="1" spans="1:29" ht="15.75" thickBot="1" x14ac:dyDescent="0.3">
      <c r="E1" s="95" t="s">
        <v>45</v>
      </c>
      <c r="F1" s="96"/>
      <c r="G1" s="96"/>
      <c r="H1" s="96"/>
      <c r="I1" s="97"/>
      <c r="J1" s="97"/>
      <c r="K1" s="98"/>
      <c r="L1" s="95" t="s">
        <v>46</v>
      </c>
      <c r="M1" s="96"/>
      <c r="N1" s="96"/>
      <c r="O1" s="96"/>
      <c r="P1" s="96"/>
      <c r="Q1" s="98"/>
      <c r="R1" s="95" t="s">
        <v>47</v>
      </c>
      <c r="S1" s="96"/>
      <c r="T1" s="96"/>
      <c r="U1" s="96"/>
      <c r="V1" s="96"/>
      <c r="W1" s="98"/>
    </row>
    <row r="2" spans="1:29" hidden="1" x14ac:dyDescent="0.25">
      <c r="A2" s="1"/>
      <c r="B2" s="11" t="s">
        <v>0</v>
      </c>
      <c r="C2" s="22"/>
      <c r="D2" s="43"/>
      <c r="E2" s="60">
        <v>1</v>
      </c>
      <c r="F2" s="60">
        <v>0.5</v>
      </c>
      <c r="G2" s="53">
        <v>0</v>
      </c>
      <c r="H2" s="52">
        <v>0</v>
      </c>
      <c r="I2" s="18"/>
      <c r="J2" s="64"/>
      <c r="K2" s="17"/>
      <c r="L2" s="52">
        <v>5</v>
      </c>
      <c r="M2" s="52">
        <v>26</v>
      </c>
      <c r="N2" s="53">
        <v>0</v>
      </c>
      <c r="O2" s="18"/>
      <c r="P2" s="64"/>
      <c r="Q2" s="17"/>
      <c r="R2" s="12">
        <v>1</v>
      </c>
      <c r="S2" s="12">
        <v>1</v>
      </c>
      <c r="T2" s="13">
        <v>0</v>
      </c>
      <c r="U2" s="18"/>
      <c r="V2" s="64"/>
    </row>
    <row r="3" spans="1:29" ht="15.75" hidden="1" thickBot="1" x14ac:dyDescent="0.3">
      <c r="A3" s="1"/>
      <c r="B3" s="14" t="s">
        <v>1</v>
      </c>
      <c r="C3" s="23"/>
      <c r="D3" s="44"/>
      <c r="E3" s="61">
        <v>18</v>
      </c>
      <c r="F3" s="61">
        <v>100</v>
      </c>
      <c r="G3" s="50">
        <v>200</v>
      </c>
      <c r="H3" s="49">
        <v>400</v>
      </c>
      <c r="I3" s="62"/>
      <c r="J3" s="65"/>
      <c r="K3" s="17"/>
      <c r="L3" s="15">
        <v>30</v>
      </c>
      <c r="M3" s="15">
        <v>373</v>
      </c>
      <c r="N3" s="16">
        <v>20</v>
      </c>
      <c r="O3" s="18"/>
      <c r="P3" s="64"/>
      <c r="Q3" s="17"/>
      <c r="R3" s="15">
        <v>13</v>
      </c>
      <c r="S3" s="15">
        <v>210</v>
      </c>
      <c r="T3" s="16">
        <v>15</v>
      </c>
      <c r="U3" s="18"/>
      <c r="V3" s="64"/>
    </row>
    <row r="4" spans="1:29" ht="60" x14ac:dyDescent="0.25">
      <c r="A4" s="5" t="s">
        <v>43</v>
      </c>
      <c r="B4" s="2" t="s">
        <v>48</v>
      </c>
      <c r="C4" s="27" t="s">
        <v>59</v>
      </c>
      <c r="D4" s="27" t="s">
        <v>42</v>
      </c>
      <c r="E4" s="34" t="s">
        <v>2</v>
      </c>
      <c r="F4" s="35" t="s">
        <v>3</v>
      </c>
      <c r="G4" s="35" t="s">
        <v>4</v>
      </c>
      <c r="H4" s="36" t="s">
        <v>5</v>
      </c>
      <c r="I4" s="26" t="s">
        <v>63</v>
      </c>
      <c r="J4" s="26" t="s">
        <v>64</v>
      </c>
      <c r="K4" s="28" t="s">
        <v>7</v>
      </c>
      <c r="L4" s="3" t="s">
        <v>2</v>
      </c>
      <c r="M4" s="3" t="s">
        <v>3</v>
      </c>
      <c r="N4" s="4" t="s">
        <v>62</v>
      </c>
      <c r="O4" s="26" t="s">
        <v>63</v>
      </c>
      <c r="P4" s="26" t="s">
        <v>64</v>
      </c>
      <c r="Q4" s="28" t="s">
        <v>8</v>
      </c>
      <c r="R4" s="3" t="s">
        <v>2</v>
      </c>
      <c r="S4" s="3" t="s">
        <v>3</v>
      </c>
      <c r="T4" s="4" t="s">
        <v>44</v>
      </c>
      <c r="U4" s="26" t="s">
        <v>63</v>
      </c>
      <c r="V4" s="26" t="s">
        <v>64</v>
      </c>
      <c r="W4" s="28" t="s">
        <v>40</v>
      </c>
    </row>
    <row r="5" spans="1:29" x14ac:dyDescent="0.25">
      <c r="A5" s="7" t="s">
        <v>15</v>
      </c>
      <c r="B5" s="7" t="s">
        <v>16</v>
      </c>
      <c r="C5" s="29">
        <f t="shared" ref="C5:C26" si="0">ROUND(AVERAGE(I5,O5,U5),2)</f>
        <v>79.150000000000006</v>
      </c>
      <c r="D5" s="30">
        <f>23-RANK(C5,$C$5:$C$26,-1)</f>
        <v>2</v>
      </c>
      <c r="E5" s="37">
        <v>9</v>
      </c>
      <c r="F5" s="38">
        <v>24</v>
      </c>
      <c r="G5" s="40">
        <v>11.461241465475865</v>
      </c>
      <c r="H5" s="41">
        <v>0</v>
      </c>
      <c r="I5" s="25">
        <f>ROUND((1-AVERAGE((E5-E$2)/(E$3-E$2), (F5-F$2)/(F$3-F$2),(G5-G$2)/(G$3-G$2),(H5-H$2)/(H$3-H$2)))*100,5)</f>
        <v>80.898120000000006</v>
      </c>
      <c r="J5" s="25">
        <f>ROUND(I5,2)</f>
        <v>80.900000000000006</v>
      </c>
      <c r="K5" s="31">
        <f>23-RANK(J5,$J$5:$J$26,-1)</f>
        <v>4</v>
      </c>
      <c r="L5" s="38">
        <v>13</v>
      </c>
      <c r="M5" s="38">
        <v>113</v>
      </c>
      <c r="N5" s="40">
        <v>1.69940591205358</v>
      </c>
      <c r="O5" s="25">
        <f>ROUND((1-AVERAGE((L5-L$2)/(L$3-L$2),(M5-M$2)/(M$3-M$2),(N5-N$2)/(N$3-N$2)))*100,5)</f>
        <v>78.143640000000005</v>
      </c>
      <c r="P5" s="25">
        <f>ROUND(O5,2)</f>
        <v>78.14</v>
      </c>
      <c r="Q5" s="30">
        <f>23-RANK(O5,$O$5:$O$26,-1)</f>
        <v>5</v>
      </c>
      <c r="R5" s="37">
        <v>5</v>
      </c>
      <c r="S5" s="38">
        <v>19</v>
      </c>
      <c r="T5" s="41">
        <v>3.427261338995562</v>
      </c>
      <c r="U5" s="25">
        <f>ROUND((1-AVERAGE((R5-R$2)/(R$3-R$2),(S5-S$2)/(S$3-S$2),(T5-T$2)/(T$3-T$2)))*100,5)</f>
        <v>78.401939999999996</v>
      </c>
      <c r="V5" s="25">
        <f>ROUND(U5,2)</f>
        <v>78.400000000000006</v>
      </c>
      <c r="W5" s="31">
        <f>23-RANK(U5,$U$5:$U$26,-1)</f>
        <v>1</v>
      </c>
      <c r="X5" s="63"/>
      <c r="Y5" s="63"/>
    </row>
    <row r="6" spans="1:29" x14ac:dyDescent="0.25">
      <c r="A6" s="8" t="s">
        <v>17</v>
      </c>
      <c r="B6" s="8" t="s">
        <v>18</v>
      </c>
      <c r="C6" s="29">
        <f t="shared" si="0"/>
        <v>70.900000000000006</v>
      </c>
      <c r="D6" s="30">
        <f t="shared" ref="D6:D26" si="1">23-RANK(C6,$C$5:$C$26,-1)</f>
        <v>11</v>
      </c>
      <c r="E6" s="37">
        <v>8</v>
      </c>
      <c r="F6" s="38">
        <v>16.5</v>
      </c>
      <c r="G6" s="40">
        <v>45.173210327256335</v>
      </c>
      <c r="H6" s="41">
        <v>2.7040158356404485</v>
      </c>
      <c r="I6" s="25">
        <f>ROUND((1-AVERAGE((E6-E$2)/(E$3-E$2), (F6-F$2)/(F$3-F$2),(G6-G$2)/(G$3-G$2),(H6-H$2)/(H$3-H$2)))*100,5)</f>
        <v>79.870130000000003</v>
      </c>
      <c r="J6" s="25">
        <f t="shared" ref="J6:J26" si="2">ROUND(I6,2)</f>
        <v>79.87</v>
      </c>
      <c r="K6" s="31">
        <f t="shared" ref="K6:K26" si="3">23-RANK(J6,$J$5:$J$26,-1)</f>
        <v>10</v>
      </c>
      <c r="L6" s="38">
        <v>25</v>
      </c>
      <c r="M6" s="38">
        <v>115</v>
      </c>
      <c r="N6" s="40">
        <v>4.5552147119226483</v>
      </c>
      <c r="O6" s="25">
        <f t="shared" ref="O6:O26" si="4">ROUND((1-AVERAGE((L6-L$2)/(L$3-L$2),(M6-M$2)/(M$3-M$2),(N6-N$2)/(N$3-N$2)))*100,5)</f>
        <v>57.191839999999999</v>
      </c>
      <c r="P6" s="25">
        <f t="shared" ref="P6:P26" si="5">ROUND(O6,2)</f>
        <v>57.19</v>
      </c>
      <c r="Q6" s="30">
        <f t="shared" ref="Q6:Q26" si="6">23-RANK(O6,$O$5:$O$26,-1)</f>
        <v>19</v>
      </c>
      <c r="R6" s="37">
        <v>5</v>
      </c>
      <c r="S6" s="38">
        <v>31</v>
      </c>
      <c r="T6" s="41">
        <v>3.8044818739864499</v>
      </c>
      <c r="U6" s="25">
        <f t="shared" ref="U6:U26" si="7">ROUND((1-AVERAGE((R6-R$2)/(R$3-R$2),(S6-S$2)/(S$3-S$2),(T6-T$2)/(T$3-T$2)))*100,5)</f>
        <v>75.649799999999999</v>
      </c>
      <c r="V6" s="25">
        <f t="shared" ref="V6:V26" si="8">ROUND(U6,2)</f>
        <v>75.650000000000006</v>
      </c>
      <c r="W6" s="31">
        <f t="shared" ref="W6:W26" si="9">23-RANK(U6,$U$5:$U$26,-1)</f>
        <v>2</v>
      </c>
      <c r="X6" s="63"/>
      <c r="Y6" s="63"/>
    </row>
    <row r="7" spans="1:29" x14ac:dyDescent="0.25">
      <c r="A7" s="8" t="s">
        <v>17</v>
      </c>
      <c r="B7" s="8" t="s">
        <v>19</v>
      </c>
      <c r="C7" s="29">
        <f t="shared" si="0"/>
        <v>69.36</v>
      </c>
      <c r="D7" s="30">
        <f t="shared" si="1"/>
        <v>14</v>
      </c>
      <c r="E7" s="37">
        <v>12</v>
      </c>
      <c r="F7" s="38">
        <v>34</v>
      </c>
      <c r="G7" s="40">
        <v>48.511317876354461</v>
      </c>
      <c r="H7" s="41">
        <v>2.7040158356404498</v>
      </c>
      <c r="I7" s="25">
        <f>ROUND((1-AVERAGE((E7-E$2)/(E$3-E$2), (F7-F$2)/(F$3-F$2),(G7-G$2)/(G$3-G$2),(H7-H$2)/(H$3-H$2)))*100,5)</f>
        <v>69.17353</v>
      </c>
      <c r="J7" s="25">
        <f t="shared" si="2"/>
        <v>69.17</v>
      </c>
      <c r="K7" s="31">
        <f t="shared" si="3"/>
        <v>15</v>
      </c>
      <c r="L7" s="38">
        <v>18</v>
      </c>
      <c r="M7" s="38">
        <v>144</v>
      </c>
      <c r="N7" s="40">
        <v>3.6865783962624556</v>
      </c>
      <c r="O7" s="25">
        <f t="shared" si="4"/>
        <v>65.187110000000004</v>
      </c>
      <c r="P7" s="25">
        <f t="shared" si="5"/>
        <v>65.19</v>
      </c>
      <c r="Q7" s="30">
        <f t="shared" si="6"/>
        <v>14</v>
      </c>
      <c r="R7" s="37">
        <v>6</v>
      </c>
      <c r="S7" s="38">
        <v>21</v>
      </c>
      <c r="T7" s="41">
        <v>4.14502151182191</v>
      </c>
      <c r="U7" s="25">
        <f t="shared" si="7"/>
        <v>73.710160000000002</v>
      </c>
      <c r="V7" s="25">
        <f t="shared" si="8"/>
        <v>73.709999999999994</v>
      </c>
      <c r="W7" s="31">
        <f t="shared" si="9"/>
        <v>8</v>
      </c>
      <c r="X7" s="63"/>
      <c r="Y7" s="63"/>
    </row>
    <row r="8" spans="1:29" x14ac:dyDescent="0.25">
      <c r="A8" s="8" t="s">
        <v>17</v>
      </c>
      <c r="B8" s="8" t="s">
        <v>20</v>
      </c>
      <c r="C8" s="29">
        <f t="shared" si="0"/>
        <v>70.290000000000006</v>
      </c>
      <c r="D8" s="30">
        <f t="shared" si="1"/>
        <v>12</v>
      </c>
      <c r="E8" s="37">
        <v>13</v>
      </c>
      <c r="F8" s="38">
        <v>42</v>
      </c>
      <c r="G8" s="40">
        <v>44.509915242773737</v>
      </c>
      <c r="H8" s="41">
        <v>2.7040158356404498</v>
      </c>
      <c r="I8" s="25">
        <f>ROUND((1-AVERAGE((E8-E$2)/(E$3-E$2), (F8-F$2)/(F$3-F$2),(G8-G$2)/(G$3-G$2),(H8-H$2)/(H$3-H$2)))*100,5)</f>
        <v>66.193070000000006</v>
      </c>
      <c r="J8" s="25">
        <f t="shared" si="2"/>
        <v>66.19</v>
      </c>
      <c r="K8" s="31">
        <f t="shared" si="3"/>
        <v>20</v>
      </c>
      <c r="L8" s="38">
        <v>15</v>
      </c>
      <c r="M8" s="38">
        <v>132</v>
      </c>
      <c r="N8" s="40">
        <v>3.1085771108094775</v>
      </c>
      <c r="O8" s="25">
        <f t="shared" si="4"/>
        <v>71.303190000000001</v>
      </c>
      <c r="P8" s="25">
        <f t="shared" si="5"/>
        <v>71.3</v>
      </c>
      <c r="Q8" s="30">
        <f t="shared" si="6"/>
        <v>8</v>
      </c>
      <c r="R8" s="37">
        <v>6</v>
      </c>
      <c r="S8" s="38">
        <v>23</v>
      </c>
      <c r="T8" s="41">
        <v>4.1472496208704799</v>
      </c>
      <c r="U8" s="25">
        <f t="shared" si="7"/>
        <v>73.386229999999998</v>
      </c>
      <c r="V8" s="25">
        <f t="shared" si="8"/>
        <v>73.39</v>
      </c>
      <c r="W8" s="31">
        <f t="shared" si="9"/>
        <v>9</v>
      </c>
      <c r="X8" s="63"/>
      <c r="Y8" s="63"/>
      <c r="AA8" s="48"/>
      <c r="AB8" s="48"/>
      <c r="AC8" s="48"/>
    </row>
    <row r="9" spans="1:29" x14ac:dyDescent="0.25">
      <c r="A9" s="8" t="s">
        <v>17</v>
      </c>
      <c r="B9" s="8" t="s">
        <v>60</v>
      </c>
      <c r="C9" s="29">
        <f t="shared" si="0"/>
        <v>71.52</v>
      </c>
      <c r="D9" s="30">
        <f t="shared" si="1"/>
        <v>9</v>
      </c>
      <c r="E9" s="37">
        <v>8</v>
      </c>
      <c r="F9" s="38">
        <v>20</v>
      </c>
      <c r="G9" s="40">
        <v>30.874374588389646</v>
      </c>
      <c r="H9" s="41">
        <v>2.7040158356404498</v>
      </c>
      <c r="I9" s="25">
        <f t="shared" ref="I9:I26" si="10">ROUND((1-AVERAGE((E9-E$2)/(E$3-E$2), (F9-F$2)/(F$3-F$2),(G9-G$2)/(G$3-G$2),(H9-H$2)/(H$3-H$2)))*100,5)</f>
        <v>80.778090000000006</v>
      </c>
      <c r="J9" s="25">
        <f t="shared" si="2"/>
        <v>80.78</v>
      </c>
      <c r="K9" s="31">
        <f t="shared" si="3"/>
        <v>6</v>
      </c>
      <c r="L9" s="38">
        <v>17</v>
      </c>
      <c r="M9" s="38">
        <v>163</v>
      </c>
      <c r="N9" s="40">
        <v>5.5554070821307295</v>
      </c>
      <c r="O9" s="25">
        <f t="shared" si="4"/>
        <v>61.580570000000002</v>
      </c>
      <c r="P9" s="25">
        <f t="shared" si="5"/>
        <v>61.58</v>
      </c>
      <c r="Q9" s="30">
        <f t="shared" si="6"/>
        <v>16</v>
      </c>
      <c r="R9" s="37">
        <v>6</v>
      </c>
      <c r="S9" s="38">
        <v>30</v>
      </c>
      <c r="T9" s="41">
        <v>4.1769838426626302</v>
      </c>
      <c r="U9" s="25">
        <f t="shared" si="7"/>
        <v>72.203729999999993</v>
      </c>
      <c r="V9" s="25">
        <f t="shared" si="8"/>
        <v>72.2</v>
      </c>
      <c r="W9" s="31">
        <f t="shared" si="9"/>
        <v>10</v>
      </c>
      <c r="X9" s="63"/>
      <c r="Y9" s="63"/>
      <c r="AA9" s="66"/>
      <c r="AB9" s="70"/>
      <c r="AC9" s="78"/>
    </row>
    <row r="10" spans="1:29" x14ac:dyDescent="0.25">
      <c r="A10" s="8" t="s">
        <v>21</v>
      </c>
      <c r="B10" s="8" t="s">
        <v>21</v>
      </c>
      <c r="C10" s="29">
        <f t="shared" si="0"/>
        <v>74.66</v>
      </c>
      <c r="D10" s="30">
        <f t="shared" si="1"/>
        <v>3</v>
      </c>
      <c r="E10" s="37">
        <v>6</v>
      </c>
      <c r="F10" s="38">
        <v>18.5</v>
      </c>
      <c r="G10" s="40">
        <v>25.839748131987701</v>
      </c>
      <c r="H10" s="41">
        <v>18.715992284639192</v>
      </c>
      <c r="I10" s="25">
        <f t="shared" si="10"/>
        <v>83.724729999999994</v>
      </c>
      <c r="J10" s="25">
        <f t="shared" si="2"/>
        <v>83.72</v>
      </c>
      <c r="K10" s="31">
        <f t="shared" si="3"/>
        <v>2</v>
      </c>
      <c r="L10" s="38">
        <v>11</v>
      </c>
      <c r="M10" s="38">
        <v>158</v>
      </c>
      <c r="N10" s="40">
        <v>7.8842652210409936</v>
      </c>
      <c r="O10" s="25">
        <f t="shared" si="4"/>
        <v>66.17944</v>
      </c>
      <c r="P10" s="25">
        <f t="shared" si="5"/>
        <v>66.180000000000007</v>
      </c>
      <c r="Q10" s="30">
        <f t="shared" si="6"/>
        <v>13</v>
      </c>
      <c r="R10" s="37">
        <v>6</v>
      </c>
      <c r="S10" s="38">
        <v>24</v>
      </c>
      <c r="T10" s="41">
        <v>3.7656812821954899</v>
      </c>
      <c r="U10" s="25">
        <f t="shared" si="7"/>
        <v>74.074669999999998</v>
      </c>
      <c r="V10" s="25">
        <f t="shared" si="8"/>
        <v>74.069999999999993</v>
      </c>
      <c r="W10" s="31">
        <v>5</v>
      </c>
      <c r="X10" s="63"/>
      <c r="Y10" s="63"/>
      <c r="AA10" s="66"/>
      <c r="AB10" s="71"/>
      <c r="AC10" s="71"/>
    </row>
    <row r="11" spans="1:29" x14ac:dyDescent="0.25">
      <c r="A11" s="8" t="s">
        <v>21</v>
      </c>
      <c r="B11" s="8" t="s">
        <v>22</v>
      </c>
      <c r="C11" s="29">
        <f t="shared" si="0"/>
        <v>65.599999999999994</v>
      </c>
      <c r="D11" s="30">
        <f t="shared" si="1"/>
        <v>19</v>
      </c>
      <c r="E11" s="37">
        <v>10</v>
      </c>
      <c r="F11" s="38">
        <v>41</v>
      </c>
      <c r="G11" s="40">
        <v>30.483185817806685</v>
      </c>
      <c r="H11" s="41">
        <v>18.715992284639199</v>
      </c>
      <c r="I11" s="25">
        <f t="shared" si="10"/>
        <v>71.608680000000007</v>
      </c>
      <c r="J11" s="25">
        <f t="shared" si="2"/>
        <v>71.61</v>
      </c>
      <c r="K11" s="31">
        <f t="shared" si="3"/>
        <v>13</v>
      </c>
      <c r="L11" s="38">
        <v>22</v>
      </c>
      <c r="M11" s="38">
        <v>133</v>
      </c>
      <c r="N11" s="40">
        <v>9.4655936333242963</v>
      </c>
      <c r="O11" s="25">
        <f t="shared" si="4"/>
        <v>51.278770000000002</v>
      </c>
      <c r="P11" s="25">
        <f t="shared" si="5"/>
        <v>51.28</v>
      </c>
      <c r="Q11" s="30">
        <f t="shared" si="6"/>
        <v>21</v>
      </c>
      <c r="R11" s="37">
        <v>6</v>
      </c>
      <c r="S11" s="38">
        <v>25</v>
      </c>
      <c r="T11" s="41">
        <v>3.7656812821954899</v>
      </c>
      <c r="U11" s="25">
        <f t="shared" si="7"/>
        <v>73.915180000000007</v>
      </c>
      <c r="V11" s="25">
        <f t="shared" si="8"/>
        <v>73.92</v>
      </c>
      <c r="W11" s="31">
        <f t="shared" si="9"/>
        <v>7</v>
      </c>
      <c r="X11" s="63"/>
      <c r="Y11" s="63"/>
      <c r="AA11" s="67"/>
      <c r="AB11" s="72"/>
      <c r="AC11" s="72"/>
    </row>
    <row r="12" spans="1:29" x14ac:dyDescent="0.25">
      <c r="A12" s="8" t="s">
        <v>21</v>
      </c>
      <c r="B12" s="8" t="s">
        <v>23</v>
      </c>
      <c r="C12" s="29">
        <f t="shared" si="0"/>
        <v>68.33</v>
      </c>
      <c r="D12" s="30">
        <f t="shared" si="1"/>
        <v>15</v>
      </c>
      <c r="E12" s="37">
        <v>10</v>
      </c>
      <c r="F12" s="38">
        <v>47</v>
      </c>
      <c r="G12" s="40">
        <v>28.611586589342764</v>
      </c>
      <c r="H12" s="41">
        <v>18.715992284639199</v>
      </c>
      <c r="I12" s="25">
        <f t="shared" si="10"/>
        <v>70.335089999999994</v>
      </c>
      <c r="J12" s="25">
        <f t="shared" si="2"/>
        <v>70.34</v>
      </c>
      <c r="K12" s="31">
        <f t="shared" si="3"/>
        <v>14</v>
      </c>
      <c r="L12" s="38">
        <v>15</v>
      </c>
      <c r="M12" s="38">
        <v>210</v>
      </c>
      <c r="N12" s="40">
        <v>5.1718275799989177</v>
      </c>
      <c r="O12" s="25">
        <f t="shared" si="4"/>
        <v>60.371639999999999</v>
      </c>
      <c r="P12" s="25">
        <f t="shared" si="5"/>
        <v>60.37</v>
      </c>
      <c r="Q12" s="30">
        <f t="shared" si="6"/>
        <v>17</v>
      </c>
      <c r="R12" s="37">
        <v>6</v>
      </c>
      <c r="S12" s="38">
        <v>25</v>
      </c>
      <c r="T12" s="41">
        <v>3.6030018772574102</v>
      </c>
      <c r="U12" s="25">
        <f t="shared" si="7"/>
        <v>74.276690000000002</v>
      </c>
      <c r="V12" s="25">
        <f t="shared" si="8"/>
        <v>74.28</v>
      </c>
      <c r="W12" s="31">
        <f t="shared" si="9"/>
        <v>4</v>
      </c>
      <c r="X12" s="63"/>
      <c r="Y12" s="63"/>
      <c r="AA12" s="68"/>
      <c r="AB12" s="73"/>
      <c r="AC12" s="73"/>
    </row>
    <row r="13" spans="1:29" x14ac:dyDescent="0.25">
      <c r="A13" s="8" t="s">
        <v>21</v>
      </c>
      <c r="B13" s="8" t="s">
        <v>24</v>
      </c>
      <c r="C13" s="29">
        <f t="shared" si="0"/>
        <v>64.84</v>
      </c>
      <c r="D13" s="30">
        <f t="shared" si="1"/>
        <v>21</v>
      </c>
      <c r="E13" s="37">
        <v>8</v>
      </c>
      <c r="F13" s="38">
        <v>30</v>
      </c>
      <c r="G13" s="40">
        <v>28.611586589342764</v>
      </c>
      <c r="H13" s="41">
        <v>18.715992284639199</v>
      </c>
      <c r="I13" s="25">
        <f t="shared" si="10"/>
        <v>77.547619999999995</v>
      </c>
      <c r="J13" s="25">
        <f t="shared" si="2"/>
        <v>77.55</v>
      </c>
      <c r="K13" s="31">
        <f t="shared" si="3"/>
        <v>11</v>
      </c>
      <c r="L13" s="38">
        <v>18</v>
      </c>
      <c r="M13" s="38">
        <v>196</v>
      </c>
      <c r="N13" s="40">
        <v>14.055343372315257</v>
      </c>
      <c r="O13" s="25">
        <f t="shared" si="4"/>
        <v>42.910640000000001</v>
      </c>
      <c r="P13" s="25">
        <f t="shared" si="5"/>
        <v>42.91</v>
      </c>
      <c r="Q13" s="30">
        <f t="shared" si="6"/>
        <v>22</v>
      </c>
      <c r="R13" s="37">
        <v>6</v>
      </c>
      <c r="S13" s="38">
        <v>24</v>
      </c>
      <c r="T13" s="41">
        <v>3.7656812821954899</v>
      </c>
      <c r="U13" s="25">
        <f t="shared" si="7"/>
        <v>74.074669999999998</v>
      </c>
      <c r="V13" s="25">
        <f t="shared" si="8"/>
        <v>74.069999999999993</v>
      </c>
      <c r="W13" s="31">
        <v>5</v>
      </c>
      <c r="X13" s="63"/>
      <c r="Y13" s="63"/>
      <c r="AA13" s="69"/>
      <c r="AB13" s="74"/>
      <c r="AC13" s="74"/>
    </row>
    <row r="14" spans="1:29" x14ac:dyDescent="0.25">
      <c r="A14" s="8" t="s">
        <v>25</v>
      </c>
      <c r="B14" s="8" t="s">
        <v>26</v>
      </c>
      <c r="C14" s="29">
        <f t="shared" si="0"/>
        <v>71.430000000000007</v>
      </c>
      <c r="D14" s="30">
        <f t="shared" si="1"/>
        <v>10</v>
      </c>
      <c r="E14" s="37">
        <v>12</v>
      </c>
      <c r="F14" s="38">
        <v>14</v>
      </c>
      <c r="G14" s="40">
        <v>38.983634470540672</v>
      </c>
      <c r="H14" s="41">
        <v>11.5483058153748</v>
      </c>
      <c r="I14" s="25">
        <f t="shared" si="10"/>
        <v>74.836849999999998</v>
      </c>
      <c r="J14" s="25">
        <f t="shared" si="2"/>
        <v>74.84</v>
      </c>
      <c r="K14" s="31">
        <f t="shared" si="3"/>
        <v>12</v>
      </c>
      <c r="L14" s="38">
        <v>15</v>
      </c>
      <c r="M14" s="38">
        <v>82</v>
      </c>
      <c r="N14" s="40">
        <v>7.1506837000878436</v>
      </c>
      <c r="O14" s="25">
        <f t="shared" si="4"/>
        <v>69.369420000000005</v>
      </c>
      <c r="P14" s="25">
        <f t="shared" si="5"/>
        <v>69.37</v>
      </c>
      <c r="Q14" s="30">
        <f t="shared" si="6"/>
        <v>12</v>
      </c>
      <c r="R14" s="37">
        <v>6</v>
      </c>
      <c r="S14" s="38">
        <v>22</v>
      </c>
      <c r="T14" s="41">
        <v>5.7030529169158299</v>
      </c>
      <c r="U14" s="25">
        <f t="shared" si="7"/>
        <v>70.088380000000001</v>
      </c>
      <c r="V14" s="25">
        <f t="shared" si="8"/>
        <v>70.09</v>
      </c>
      <c r="W14" s="31">
        <f t="shared" si="9"/>
        <v>13</v>
      </c>
      <c r="X14" s="63"/>
      <c r="Y14" s="63"/>
      <c r="AA14" s="69"/>
      <c r="AB14" s="74"/>
      <c r="AC14" s="74"/>
    </row>
    <row r="15" spans="1:29" x14ac:dyDescent="0.25">
      <c r="A15" s="8" t="s">
        <v>25</v>
      </c>
      <c r="B15" s="8" t="s">
        <v>27</v>
      </c>
      <c r="C15" s="29">
        <f t="shared" si="0"/>
        <v>73.849999999999994</v>
      </c>
      <c r="D15" s="30">
        <f t="shared" si="1"/>
        <v>6</v>
      </c>
      <c r="E15" s="37">
        <v>12</v>
      </c>
      <c r="F15" s="38">
        <v>39</v>
      </c>
      <c r="G15" s="40">
        <v>48.35706199870252</v>
      </c>
      <c r="H15" s="41">
        <v>11.5483058153748</v>
      </c>
      <c r="I15" s="25">
        <f t="shared" si="10"/>
        <v>67.383759999999995</v>
      </c>
      <c r="J15" s="25">
        <f t="shared" si="2"/>
        <v>67.38</v>
      </c>
      <c r="K15" s="31">
        <f t="shared" si="3"/>
        <v>17</v>
      </c>
      <c r="L15" s="38">
        <v>9</v>
      </c>
      <c r="M15" s="38">
        <v>68</v>
      </c>
      <c r="N15" s="40">
        <v>4.7919002082548614</v>
      </c>
      <c r="O15" s="25">
        <f t="shared" si="4"/>
        <v>82.645579999999995</v>
      </c>
      <c r="P15" s="25">
        <f t="shared" si="5"/>
        <v>82.65</v>
      </c>
      <c r="Q15" s="30">
        <f t="shared" si="6"/>
        <v>2</v>
      </c>
      <c r="R15" s="37">
        <v>6</v>
      </c>
      <c r="S15" s="38">
        <v>27</v>
      </c>
      <c r="T15" s="41">
        <v>4.7030529169158299</v>
      </c>
      <c r="U15" s="25">
        <f t="shared" si="7"/>
        <v>71.513149999999996</v>
      </c>
      <c r="V15" s="25">
        <f t="shared" si="8"/>
        <v>71.510000000000005</v>
      </c>
      <c r="W15" s="31">
        <f t="shared" si="9"/>
        <v>12</v>
      </c>
      <c r="X15" s="63"/>
      <c r="Y15" s="63"/>
      <c r="AA15" s="69"/>
      <c r="AB15" s="74"/>
      <c r="AC15" s="74"/>
    </row>
    <row r="16" spans="1:29" x14ac:dyDescent="0.25">
      <c r="A16" s="8" t="s">
        <v>25</v>
      </c>
      <c r="B16" s="8" t="s">
        <v>28</v>
      </c>
      <c r="C16" s="29">
        <f t="shared" si="0"/>
        <v>61.63</v>
      </c>
      <c r="D16" s="30">
        <f t="shared" si="1"/>
        <v>22</v>
      </c>
      <c r="E16" s="37">
        <v>13</v>
      </c>
      <c r="F16" s="38">
        <v>37</v>
      </c>
      <c r="G16" s="40">
        <v>46.440043233350309</v>
      </c>
      <c r="H16" s="41">
        <v>11.5483058153748</v>
      </c>
      <c r="I16" s="25">
        <f t="shared" si="10"/>
        <v>66.65531</v>
      </c>
      <c r="J16" s="25">
        <f t="shared" si="2"/>
        <v>66.66</v>
      </c>
      <c r="K16" s="31">
        <f t="shared" si="3"/>
        <v>18</v>
      </c>
      <c r="L16" s="38">
        <v>13</v>
      </c>
      <c r="M16" s="38">
        <v>100</v>
      </c>
      <c r="N16" s="40">
        <v>17.552468639648112</v>
      </c>
      <c r="O16" s="25">
        <f t="shared" si="4"/>
        <v>52.970669999999998</v>
      </c>
      <c r="P16" s="25">
        <f t="shared" si="5"/>
        <v>52.97</v>
      </c>
      <c r="Q16" s="30">
        <f t="shared" si="6"/>
        <v>20</v>
      </c>
      <c r="R16" s="37">
        <v>6</v>
      </c>
      <c r="S16" s="38">
        <v>66</v>
      </c>
      <c r="T16" s="41">
        <v>4.7169108838942799</v>
      </c>
      <c r="U16" s="25">
        <f t="shared" si="7"/>
        <v>65.262259999999998</v>
      </c>
      <c r="V16" s="25">
        <f t="shared" si="8"/>
        <v>65.260000000000005</v>
      </c>
      <c r="W16" s="31">
        <f t="shared" si="9"/>
        <v>17</v>
      </c>
      <c r="X16" s="63"/>
      <c r="Y16" s="63"/>
      <c r="AA16" s="69"/>
      <c r="AB16" s="75"/>
      <c r="AC16" s="75"/>
    </row>
    <row r="17" spans="1:29" x14ac:dyDescent="0.25">
      <c r="A17" s="8" t="s">
        <v>25</v>
      </c>
      <c r="B17" s="8" t="s">
        <v>29</v>
      </c>
      <c r="C17" s="29">
        <f t="shared" si="0"/>
        <v>73.97</v>
      </c>
      <c r="D17" s="30">
        <f t="shared" si="1"/>
        <v>5</v>
      </c>
      <c r="E17" s="37">
        <v>13</v>
      </c>
      <c r="F17" s="38">
        <v>35</v>
      </c>
      <c r="G17" s="40">
        <v>39.398075194315318</v>
      </c>
      <c r="H17" s="41">
        <v>11.5483058153748</v>
      </c>
      <c r="I17" s="25">
        <f t="shared" si="10"/>
        <v>68.038070000000005</v>
      </c>
      <c r="J17" s="25">
        <f t="shared" si="2"/>
        <v>68.040000000000006</v>
      </c>
      <c r="K17" s="31">
        <f t="shared" si="3"/>
        <v>16</v>
      </c>
      <c r="L17" s="38">
        <v>14</v>
      </c>
      <c r="M17" s="38">
        <v>32</v>
      </c>
      <c r="N17" s="40">
        <v>3.2435957509759374</v>
      </c>
      <c r="O17" s="25">
        <f t="shared" si="4"/>
        <v>82.01764</v>
      </c>
      <c r="P17" s="25">
        <f t="shared" si="5"/>
        <v>82.02</v>
      </c>
      <c r="Q17" s="30">
        <f t="shared" si="6"/>
        <v>3</v>
      </c>
      <c r="R17" s="37">
        <v>6</v>
      </c>
      <c r="S17" s="38">
        <v>25</v>
      </c>
      <c r="T17" s="41">
        <v>4.6984335945896802</v>
      </c>
      <c r="U17" s="25">
        <f t="shared" si="7"/>
        <v>71.842399999999998</v>
      </c>
      <c r="V17" s="25">
        <f t="shared" si="8"/>
        <v>71.84</v>
      </c>
      <c r="W17" s="31">
        <f t="shared" si="9"/>
        <v>11</v>
      </c>
      <c r="X17" s="63"/>
      <c r="Y17" s="63"/>
      <c r="AA17" s="69"/>
      <c r="AB17" s="76"/>
      <c r="AC17" s="76"/>
    </row>
    <row r="18" spans="1:29" x14ac:dyDescent="0.25">
      <c r="A18" s="8" t="s">
        <v>30</v>
      </c>
      <c r="B18" s="8" t="s">
        <v>31</v>
      </c>
      <c r="C18" s="29">
        <f t="shared" si="0"/>
        <v>67.12</v>
      </c>
      <c r="D18" s="30">
        <f t="shared" si="1"/>
        <v>18</v>
      </c>
      <c r="E18" s="37">
        <v>6</v>
      </c>
      <c r="F18" s="38">
        <v>13</v>
      </c>
      <c r="G18" s="40">
        <v>73.880763950160173</v>
      </c>
      <c r="H18" s="41">
        <v>0</v>
      </c>
      <c r="I18" s="25">
        <f t="shared" si="10"/>
        <v>80.271259999999998</v>
      </c>
      <c r="J18" s="25">
        <f t="shared" si="2"/>
        <v>80.27</v>
      </c>
      <c r="K18" s="31">
        <f t="shared" si="3"/>
        <v>8</v>
      </c>
      <c r="L18" s="38">
        <v>16</v>
      </c>
      <c r="M18" s="38">
        <v>207</v>
      </c>
      <c r="N18" s="40">
        <v>2.6678107540019909</v>
      </c>
      <c r="O18" s="25">
        <f t="shared" si="4"/>
        <v>63.499850000000002</v>
      </c>
      <c r="P18" s="25">
        <f t="shared" si="5"/>
        <v>63.5</v>
      </c>
      <c r="Q18" s="30">
        <f t="shared" si="6"/>
        <v>15</v>
      </c>
      <c r="R18" s="37">
        <v>9</v>
      </c>
      <c r="S18" s="38">
        <v>58</v>
      </c>
      <c r="T18" s="41">
        <v>4.9978770029825164</v>
      </c>
      <c r="U18" s="25">
        <f t="shared" si="7"/>
        <v>57.580480000000001</v>
      </c>
      <c r="V18" s="25">
        <f t="shared" si="8"/>
        <v>57.58</v>
      </c>
      <c r="W18" s="31">
        <f t="shared" si="9"/>
        <v>20</v>
      </c>
      <c r="X18" s="63"/>
      <c r="Y18" s="63"/>
      <c r="AA18" s="69"/>
      <c r="AB18" s="77"/>
      <c r="AC18" s="77"/>
    </row>
    <row r="19" spans="1:29" x14ac:dyDescent="0.25">
      <c r="A19" s="8" t="s">
        <v>30</v>
      </c>
      <c r="B19" s="8" t="s">
        <v>32</v>
      </c>
      <c r="C19" s="29">
        <f t="shared" si="0"/>
        <v>69.48</v>
      </c>
      <c r="D19" s="30">
        <f t="shared" si="1"/>
        <v>13</v>
      </c>
      <c r="E19" s="37">
        <v>12</v>
      </c>
      <c r="F19" s="38">
        <v>36</v>
      </c>
      <c r="G19" s="40">
        <v>84.273851919166091</v>
      </c>
      <c r="H19" s="41">
        <v>0</v>
      </c>
      <c r="I19" s="25">
        <f t="shared" si="10"/>
        <v>64.369699999999995</v>
      </c>
      <c r="J19" s="25">
        <f t="shared" si="2"/>
        <v>64.37</v>
      </c>
      <c r="K19" s="31">
        <f t="shared" si="3"/>
        <v>21</v>
      </c>
      <c r="L19" s="38">
        <v>16</v>
      </c>
      <c r="M19" s="38">
        <v>41</v>
      </c>
      <c r="N19" s="40">
        <v>1.9678959164845873</v>
      </c>
      <c r="O19" s="25">
        <f t="shared" si="4"/>
        <v>80.612579999999994</v>
      </c>
      <c r="P19" s="25">
        <f t="shared" si="5"/>
        <v>80.61</v>
      </c>
      <c r="Q19" s="30">
        <f t="shared" si="6"/>
        <v>4</v>
      </c>
      <c r="R19" s="37">
        <v>8</v>
      </c>
      <c r="S19" s="38">
        <v>54</v>
      </c>
      <c r="T19" s="41">
        <v>3.8909474367613619</v>
      </c>
      <c r="U19" s="25">
        <f t="shared" si="7"/>
        <v>63.456060000000001</v>
      </c>
      <c r="V19" s="25">
        <f t="shared" si="8"/>
        <v>63.46</v>
      </c>
      <c r="W19" s="31">
        <f t="shared" si="9"/>
        <v>18</v>
      </c>
      <c r="X19" s="63"/>
      <c r="Y19" s="63"/>
      <c r="AA19" s="68"/>
      <c r="AB19" s="70"/>
      <c r="AC19" s="70"/>
    </row>
    <row r="20" spans="1:29" x14ac:dyDescent="0.25">
      <c r="A20" s="8" t="s">
        <v>30</v>
      </c>
      <c r="B20" s="8" t="s">
        <v>33</v>
      </c>
      <c r="C20" s="29">
        <f t="shared" si="0"/>
        <v>67.88</v>
      </c>
      <c r="D20" s="30">
        <f t="shared" si="1"/>
        <v>16</v>
      </c>
      <c r="E20" s="37">
        <v>12</v>
      </c>
      <c r="F20" s="38">
        <v>28</v>
      </c>
      <c r="G20" s="40">
        <v>112.2069164560947</v>
      </c>
      <c r="H20" s="41">
        <v>0</v>
      </c>
      <c r="I20" s="25">
        <f t="shared" si="10"/>
        <v>62.888120000000001</v>
      </c>
      <c r="J20" s="25">
        <f t="shared" si="2"/>
        <v>62.89</v>
      </c>
      <c r="K20" s="31">
        <f t="shared" si="3"/>
        <v>22</v>
      </c>
      <c r="L20" s="38">
        <v>11</v>
      </c>
      <c r="M20" s="38">
        <v>62</v>
      </c>
      <c r="N20" s="40">
        <v>1.9781586652017167</v>
      </c>
      <c r="O20" s="25">
        <f t="shared" si="4"/>
        <v>85.244860000000003</v>
      </c>
      <c r="P20" s="25">
        <f t="shared" si="5"/>
        <v>85.24</v>
      </c>
      <c r="Q20" s="30">
        <f t="shared" si="6"/>
        <v>1</v>
      </c>
      <c r="R20" s="37">
        <v>10</v>
      </c>
      <c r="S20" s="38">
        <v>62</v>
      </c>
      <c r="T20" s="41">
        <v>4.3893318883247927</v>
      </c>
      <c r="U20" s="25">
        <f t="shared" si="7"/>
        <v>55.517060000000001</v>
      </c>
      <c r="V20" s="25">
        <f t="shared" si="8"/>
        <v>55.52</v>
      </c>
      <c r="W20" s="31">
        <f t="shared" si="9"/>
        <v>22</v>
      </c>
      <c r="X20" s="63"/>
      <c r="Y20" s="63"/>
      <c r="AA20" s="48"/>
      <c r="AB20" s="48"/>
      <c r="AC20" s="48"/>
    </row>
    <row r="21" spans="1:29" x14ac:dyDescent="0.25">
      <c r="A21" s="8" t="s">
        <v>30</v>
      </c>
      <c r="B21" s="8" t="s">
        <v>34</v>
      </c>
      <c r="C21" s="29">
        <f t="shared" si="0"/>
        <v>64.88</v>
      </c>
      <c r="D21" s="30">
        <f t="shared" si="1"/>
        <v>20</v>
      </c>
      <c r="E21" s="37">
        <v>10</v>
      </c>
      <c r="F21" s="38">
        <v>26</v>
      </c>
      <c r="G21" s="40">
        <v>111.3969671575183</v>
      </c>
      <c r="H21" s="41">
        <v>0</v>
      </c>
      <c r="I21" s="25">
        <f t="shared" si="10"/>
        <v>66.433049999999994</v>
      </c>
      <c r="J21" s="25">
        <f t="shared" si="2"/>
        <v>66.430000000000007</v>
      </c>
      <c r="K21" s="31">
        <f t="shared" si="3"/>
        <v>19</v>
      </c>
      <c r="L21" s="38">
        <v>14</v>
      </c>
      <c r="M21" s="38">
        <v>70</v>
      </c>
      <c r="N21" s="40">
        <v>7.5615891521214218</v>
      </c>
      <c r="O21" s="25">
        <f t="shared" si="4"/>
        <v>71.170649999999995</v>
      </c>
      <c r="P21" s="25">
        <f t="shared" si="5"/>
        <v>71.17</v>
      </c>
      <c r="Q21" s="30">
        <f t="shared" si="6"/>
        <v>9</v>
      </c>
      <c r="R21" s="37">
        <v>9</v>
      </c>
      <c r="S21" s="38">
        <v>73</v>
      </c>
      <c r="T21" s="41">
        <v>4.1690706762952647</v>
      </c>
      <c r="U21" s="25">
        <f t="shared" si="7"/>
        <v>57.029919999999997</v>
      </c>
      <c r="V21" s="25">
        <f t="shared" si="8"/>
        <v>57.03</v>
      </c>
      <c r="W21" s="31">
        <f t="shared" si="9"/>
        <v>21</v>
      </c>
      <c r="X21" s="63"/>
      <c r="Y21" s="63"/>
    </row>
    <row r="22" spans="1:29" x14ac:dyDescent="0.25">
      <c r="A22" s="8" t="s">
        <v>35</v>
      </c>
      <c r="B22" s="8" t="s">
        <v>35</v>
      </c>
      <c r="C22" s="29">
        <f t="shared" si="0"/>
        <v>80.849999999999994</v>
      </c>
      <c r="D22" s="30">
        <f t="shared" si="1"/>
        <v>1</v>
      </c>
      <c r="E22" s="37">
        <v>5</v>
      </c>
      <c r="F22" s="38">
        <v>6</v>
      </c>
      <c r="G22" s="40">
        <v>6.4224411756181832</v>
      </c>
      <c r="H22" s="41">
        <v>0</v>
      </c>
      <c r="I22" s="25">
        <f t="shared" si="10"/>
        <v>91.932929999999999</v>
      </c>
      <c r="J22" s="25">
        <f t="shared" si="2"/>
        <v>91.93</v>
      </c>
      <c r="K22" s="31">
        <f t="shared" si="3"/>
        <v>1</v>
      </c>
      <c r="L22" s="38">
        <v>15</v>
      </c>
      <c r="M22" s="38">
        <v>101</v>
      </c>
      <c r="N22" s="40">
        <v>2.0965146219072377</v>
      </c>
      <c r="O22" s="25">
        <f t="shared" si="4"/>
        <v>75.967860000000002</v>
      </c>
      <c r="P22" s="25">
        <f t="shared" si="5"/>
        <v>75.97</v>
      </c>
      <c r="Q22" s="30">
        <f t="shared" si="6"/>
        <v>6</v>
      </c>
      <c r="R22" s="37">
        <v>7</v>
      </c>
      <c r="S22" s="38">
        <v>22.5</v>
      </c>
      <c r="T22" s="41">
        <v>2.3631030604677199</v>
      </c>
      <c r="U22" s="25">
        <f t="shared" si="7"/>
        <v>74.652969999999996</v>
      </c>
      <c r="V22" s="25">
        <f t="shared" si="8"/>
        <v>74.650000000000006</v>
      </c>
      <c r="W22" s="31">
        <f t="shared" si="9"/>
        <v>3</v>
      </c>
      <c r="X22" s="63"/>
      <c r="Y22" s="63"/>
    </row>
    <row r="23" spans="1:29" x14ac:dyDescent="0.25">
      <c r="A23" s="8" t="s">
        <v>36</v>
      </c>
      <c r="B23" s="8" t="s">
        <v>37</v>
      </c>
      <c r="C23" s="29">
        <f t="shared" si="0"/>
        <v>74.13</v>
      </c>
      <c r="D23" s="30">
        <f t="shared" si="1"/>
        <v>4</v>
      </c>
      <c r="E23" s="37">
        <v>7</v>
      </c>
      <c r="F23" s="38">
        <v>19.5</v>
      </c>
      <c r="G23" s="40">
        <v>16.905638392660016</v>
      </c>
      <c r="H23" s="41">
        <v>43.012384881096303</v>
      </c>
      <c r="I23" s="25">
        <f t="shared" si="10"/>
        <v>81.601119999999995</v>
      </c>
      <c r="J23" s="25">
        <f t="shared" si="2"/>
        <v>81.599999999999994</v>
      </c>
      <c r="K23" s="31">
        <f t="shared" si="3"/>
        <v>3</v>
      </c>
      <c r="L23" s="38">
        <v>13</v>
      </c>
      <c r="M23" s="38">
        <v>184</v>
      </c>
      <c r="N23" s="40">
        <v>1.9627642663951606</v>
      </c>
      <c r="O23" s="25">
        <f t="shared" si="4"/>
        <v>70.884349999999998</v>
      </c>
      <c r="P23" s="25">
        <f t="shared" si="5"/>
        <v>70.88</v>
      </c>
      <c r="Q23" s="30">
        <f t="shared" si="6"/>
        <v>10</v>
      </c>
      <c r="R23" s="37">
        <v>6</v>
      </c>
      <c r="S23" s="38">
        <v>51</v>
      </c>
      <c r="T23" s="41">
        <v>3.706809556043845</v>
      </c>
      <c r="U23" s="25">
        <f t="shared" si="7"/>
        <v>69.899270000000001</v>
      </c>
      <c r="V23" s="25">
        <f t="shared" si="8"/>
        <v>69.900000000000006</v>
      </c>
      <c r="W23" s="31">
        <f t="shared" si="9"/>
        <v>14</v>
      </c>
      <c r="X23" s="63"/>
      <c r="Y23" s="63"/>
    </row>
    <row r="24" spans="1:29" x14ac:dyDescent="0.25">
      <c r="A24" s="8" t="s">
        <v>36</v>
      </c>
      <c r="B24" s="8" t="s">
        <v>38</v>
      </c>
      <c r="C24" s="29">
        <f t="shared" si="0"/>
        <v>67.2</v>
      </c>
      <c r="D24" s="30">
        <f t="shared" si="1"/>
        <v>17</v>
      </c>
      <c r="E24" s="37">
        <v>7</v>
      </c>
      <c r="F24" s="38">
        <v>22.5</v>
      </c>
      <c r="G24" s="40">
        <v>16.561539313611245</v>
      </c>
      <c r="H24" s="41">
        <v>43.012384881096303</v>
      </c>
      <c r="I24" s="25">
        <f t="shared" si="10"/>
        <v>80.890370000000004</v>
      </c>
      <c r="J24" s="25">
        <f t="shared" si="2"/>
        <v>80.89</v>
      </c>
      <c r="K24" s="31">
        <f t="shared" si="3"/>
        <v>5</v>
      </c>
      <c r="L24" s="38">
        <v>19</v>
      </c>
      <c r="M24" s="38">
        <v>189</v>
      </c>
      <c r="N24" s="40">
        <v>4.123489093582914</v>
      </c>
      <c r="O24" s="25">
        <f t="shared" si="4"/>
        <v>58.80283</v>
      </c>
      <c r="P24" s="25">
        <f t="shared" si="5"/>
        <v>58.8</v>
      </c>
      <c r="Q24" s="30">
        <f t="shared" si="6"/>
        <v>18</v>
      </c>
      <c r="R24" s="37">
        <v>6</v>
      </c>
      <c r="S24" s="38">
        <v>95</v>
      </c>
      <c r="T24" s="41">
        <v>4.1398762756333243</v>
      </c>
      <c r="U24" s="25">
        <f t="shared" si="7"/>
        <v>61.919359999999998</v>
      </c>
      <c r="V24" s="25">
        <f t="shared" si="8"/>
        <v>61.92</v>
      </c>
      <c r="W24" s="31">
        <f t="shared" si="9"/>
        <v>19</v>
      </c>
      <c r="X24" s="63"/>
      <c r="Y24" s="63"/>
    </row>
    <row r="25" spans="1:29" x14ac:dyDescent="0.25">
      <c r="A25" s="8" t="s">
        <v>36</v>
      </c>
      <c r="B25" s="8" t="s">
        <v>61</v>
      </c>
      <c r="C25" s="29">
        <f t="shared" si="0"/>
        <v>73.650000000000006</v>
      </c>
      <c r="D25" s="30">
        <f t="shared" si="1"/>
        <v>7</v>
      </c>
      <c r="E25" s="37">
        <v>7</v>
      </c>
      <c r="F25" s="85">
        <v>24.5</v>
      </c>
      <c r="G25" s="40">
        <v>17.421787011233171</v>
      </c>
      <c r="H25" s="41">
        <v>43.012384881096303</v>
      </c>
      <c r="I25" s="25">
        <f t="shared" si="10"/>
        <v>80.280320000000003</v>
      </c>
      <c r="J25" s="25">
        <f t="shared" si="2"/>
        <v>80.28</v>
      </c>
      <c r="K25" s="31">
        <f t="shared" si="3"/>
        <v>7</v>
      </c>
      <c r="L25" s="38">
        <v>13</v>
      </c>
      <c r="M25" s="38">
        <v>132</v>
      </c>
      <c r="N25" s="40">
        <v>3.1748996350500192</v>
      </c>
      <c r="O25" s="25">
        <f t="shared" si="4"/>
        <v>73.859319999999997</v>
      </c>
      <c r="P25" s="25">
        <f t="shared" si="5"/>
        <v>73.86</v>
      </c>
      <c r="Q25" s="30">
        <f t="shared" si="6"/>
        <v>7</v>
      </c>
      <c r="R25" s="37">
        <v>6</v>
      </c>
      <c r="S25" s="38">
        <v>65</v>
      </c>
      <c r="T25" s="41">
        <v>4.0904120330200637</v>
      </c>
      <c r="U25" s="25">
        <f t="shared" si="7"/>
        <v>66.813969999999998</v>
      </c>
      <c r="V25" s="25">
        <f t="shared" si="8"/>
        <v>66.81</v>
      </c>
      <c r="W25" s="31">
        <f t="shared" si="9"/>
        <v>16</v>
      </c>
      <c r="X25" s="63"/>
      <c r="Y25" s="63"/>
    </row>
    <row r="26" spans="1:29" x14ac:dyDescent="0.25">
      <c r="A26" s="10" t="s">
        <v>36</v>
      </c>
      <c r="B26" s="10" t="s">
        <v>39</v>
      </c>
      <c r="C26" s="92">
        <f t="shared" si="0"/>
        <v>72.489999999999995</v>
      </c>
      <c r="D26" s="32">
        <f t="shared" si="1"/>
        <v>8</v>
      </c>
      <c r="E26" s="39">
        <v>7</v>
      </c>
      <c r="F26" s="86">
        <v>24</v>
      </c>
      <c r="G26" s="42">
        <v>18.819689519868803</v>
      </c>
      <c r="H26" s="87">
        <v>43.012384881096303</v>
      </c>
      <c r="I26" s="93">
        <f t="shared" si="10"/>
        <v>80.231210000000004</v>
      </c>
      <c r="J26" s="94">
        <f t="shared" si="2"/>
        <v>80.23</v>
      </c>
      <c r="K26" s="33">
        <f t="shared" si="3"/>
        <v>9</v>
      </c>
      <c r="L26" s="86">
        <v>12</v>
      </c>
      <c r="M26" s="86">
        <v>191</v>
      </c>
      <c r="N26" s="42">
        <v>2.7447069664232462</v>
      </c>
      <c r="O26" s="94">
        <f t="shared" si="4"/>
        <v>70.242009999999993</v>
      </c>
      <c r="P26" s="25">
        <f t="shared" si="5"/>
        <v>70.239999999999995</v>
      </c>
      <c r="Q26" s="32">
        <f t="shared" si="6"/>
        <v>11</v>
      </c>
      <c r="R26" s="39">
        <v>6</v>
      </c>
      <c r="S26" s="86">
        <v>63</v>
      </c>
      <c r="T26" s="87">
        <v>4.1510594957024098</v>
      </c>
      <c r="U26" s="93">
        <f t="shared" si="7"/>
        <v>66.998180000000005</v>
      </c>
      <c r="V26" s="25">
        <f t="shared" si="8"/>
        <v>67</v>
      </c>
      <c r="W26" s="33">
        <f t="shared" si="9"/>
        <v>15</v>
      </c>
      <c r="X26" s="63"/>
      <c r="Y26" s="63"/>
    </row>
    <row r="27" spans="1:29" x14ac:dyDescent="0.25">
      <c r="Y27" s="63"/>
    </row>
    <row r="28" spans="1:29" x14ac:dyDescent="0.25">
      <c r="Q28" s="66"/>
      <c r="R28" s="66"/>
      <c r="S28" s="67"/>
      <c r="T28" s="68"/>
      <c r="U28" s="69"/>
      <c r="V28" s="69"/>
      <c r="W28" s="69"/>
      <c r="X28" s="69"/>
      <c r="Y28" s="69"/>
      <c r="Z28" s="69"/>
      <c r="AA28" s="68"/>
    </row>
    <row r="29" spans="1:29" x14ac:dyDescent="0.25">
      <c r="Q29" s="70"/>
      <c r="R29" s="71"/>
      <c r="S29" s="72"/>
      <c r="T29" s="73"/>
      <c r="U29" s="74"/>
      <c r="V29" s="74"/>
      <c r="W29" s="74"/>
      <c r="X29" s="75"/>
      <c r="Y29" s="76"/>
      <c r="Z29" s="77"/>
      <c r="AA29" s="70"/>
    </row>
    <row r="30" spans="1:29" ht="45" customHeight="1" x14ac:dyDescent="0.25">
      <c r="Q30" s="78"/>
      <c r="R30" s="71"/>
      <c r="S30" s="72"/>
      <c r="T30" s="73"/>
      <c r="U30" s="74"/>
      <c r="V30" s="74"/>
      <c r="W30" s="74"/>
      <c r="X30" s="75"/>
      <c r="Y30" s="76"/>
      <c r="Z30" s="77"/>
      <c r="AA30" s="70"/>
    </row>
    <row r="31" spans="1:29" x14ac:dyDescent="0.25"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</sheetData>
  <autoFilter ref="A4:W27"/>
  <mergeCells count="3">
    <mergeCell ref="E1:K1"/>
    <mergeCell ref="L1:Q1"/>
    <mergeCell ref="R1:W1"/>
  </mergeCells>
  <conditionalFormatting sqref="E1:H1 E2:K26">
    <cfRule type="expression" dxfId="28" priority="28">
      <formula>$F$14=FALSE</formula>
    </cfRule>
  </conditionalFormatting>
  <conditionalFormatting sqref="L2:N26">
    <cfRule type="expression" dxfId="27" priority="27">
      <formula>$F$15=FALSE</formula>
    </cfRule>
  </conditionalFormatting>
  <conditionalFormatting sqref="R5:T26 R2:T3">
    <cfRule type="expression" dxfId="26" priority="26">
      <formula>$F$16=FALSE</formula>
    </cfRule>
  </conditionalFormatting>
  <conditionalFormatting sqref="Q4">
    <cfRule type="expression" dxfId="25" priority="22">
      <formula>$F$14=FALSE</formula>
    </cfRule>
  </conditionalFormatting>
  <conditionalFormatting sqref="O5:O26">
    <cfRule type="expression" dxfId="24" priority="21">
      <formula>$F$14=FALSE</formula>
    </cfRule>
  </conditionalFormatting>
  <conditionalFormatting sqref="Q5:Q26">
    <cfRule type="expression" dxfId="23" priority="20">
      <formula>$F$14=FALSE</formula>
    </cfRule>
  </conditionalFormatting>
  <conditionalFormatting sqref="O2:Q3">
    <cfRule type="expression" dxfId="22" priority="18">
      <formula>$F$14=FALSE</formula>
    </cfRule>
  </conditionalFormatting>
  <conditionalFormatting sqref="U5:U26">
    <cfRule type="expression" dxfId="21" priority="16">
      <formula>$F$14=FALSE</formula>
    </cfRule>
  </conditionalFormatting>
  <conditionalFormatting sqref="W5:W26">
    <cfRule type="expression" dxfId="20" priority="15">
      <formula>$F$14=FALSE</formula>
    </cfRule>
  </conditionalFormatting>
  <conditionalFormatting sqref="W4">
    <cfRule type="expression" dxfId="19" priority="14">
      <formula>$F$14=FALSE</formula>
    </cfRule>
  </conditionalFormatting>
  <conditionalFormatting sqref="C4">
    <cfRule type="expression" dxfId="18" priority="13">
      <formula>$F$14=FALSE</formula>
    </cfRule>
  </conditionalFormatting>
  <conditionalFormatting sqref="D4">
    <cfRule type="expression" dxfId="17" priority="12">
      <formula>$F$14=FALSE</formula>
    </cfRule>
  </conditionalFormatting>
  <conditionalFormatting sqref="D5:D26">
    <cfRule type="expression" dxfId="16" priority="11">
      <formula>$F$14=FALSE</formula>
    </cfRule>
  </conditionalFormatting>
  <conditionalFormatting sqref="R4:T4">
    <cfRule type="expression" dxfId="15" priority="10">
      <formula>$F$15=FALSE</formula>
    </cfRule>
  </conditionalFormatting>
  <conditionalFormatting sqref="U2:V3">
    <cfRule type="expression" dxfId="14" priority="9">
      <formula>$F$14=FALSE</formula>
    </cfRule>
  </conditionalFormatting>
  <conditionalFormatting sqref="L1:P1">
    <cfRule type="expression" dxfId="13" priority="8">
      <formula>$F$14=FALSE</formula>
    </cfRule>
  </conditionalFormatting>
  <conditionalFormatting sqref="R1:V1">
    <cfRule type="expression" dxfId="12" priority="6">
      <formula>$F$14=FALSE</formula>
    </cfRule>
  </conditionalFormatting>
  <conditionalFormatting sqref="A4">
    <cfRule type="expression" dxfId="11" priority="5">
      <formula>$D$14=FALSE</formula>
    </cfRule>
  </conditionalFormatting>
  <conditionalFormatting sqref="P5:P26">
    <cfRule type="expression" dxfId="10" priority="4">
      <formula>$F$14=FALSE</formula>
    </cfRule>
  </conditionalFormatting>
  <conditionalFormatting sqref="O4:P4">
    <cfRule type="expression" dxfId="9" priority="3">
      <formula>$F$14=FALSE</formula>
    </cfRule>
  </conditionalFormatting>
  <conditionalFormatting sqref="U4:V4">
    <cfRule type="expression" dxfId="8" priority="2">
      <formula>$F$14=FALSE</formula>
    </cfRule>
  </conditionalFormatting>
  <conditionalFormatting sqref="V5:V26">
    <cfRule type="expression" dxfId="7" priority="1">
      <formula>$F$14=FALSE</formula>
    </cfRule>
  </conditionalFormatting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zoomScale="80" zoomScaleNormal="80" workbookViewId="0">
      <selection activeCell="O12" sqref="O12"/>
    </sheetView>
  </sheetViews>
  <sheetFormatPr defaultRowHeight="15" x14ac:dyDescent="0.25"/>
  <cols>
    <col min="1" max="1" width="22.140625" customWidth="1"/>
    <col min="2" max="2" width="46.42578125" customWidth="1"/>
    <col min="3" max="3" width="11.28515625" customWidth="1"/>
    <col min="4" max="4" width="11.140625" customWidth="1"/>
    <col min="5" max="5" width="10" bestFit="1" customWidth="1"/>
    <col min="8" max="8" width="11.140625" customWidth="1"/>
    <col min="9" max="9" width="11.7109375" customWidth="1"/>
    <col min="10" max="10" width="12.28515625" customWidth="1"/>
    <col min="12" max="12" width="10.85546875" customWidth="1"/>
    <col min="15" max="15" width="16" customWidth="1"/>
  </cols>
  <sheetData>
    <row r="1" spans="1:25" ht="15.75" thickBot="1" x14ac:dyDescent="0.3">
      <c r="C1" s="95" t="s">
        <v>57</v>
      </c>
      <c r="D1" s="96"/>
      <c r="E1" s="96"/>
      <c r="F1" s="96"/>
      <c r="G1" s="97"/>
      <c r="H1" s="97"/>
      <c r="I1" s="99"/>
      <c r="J1" s="100"/>
    </row>
    <row r="2" spans="1:25" hidden="1" x14ac:dyDescent="0.25">
      <c r="A2" s="19"/>
      <c r="B2" s="45" t="s">
        <v>0</v>
      </c>
      <c r="C2" s="12">
        <v>2</v>
      </c>
      <c r="D2" s="12">
        <v>6</v>
      </c>
      <c r="E2" s="47">
        <v>410</v>
      </c>
      <c r="F2" s="12">
        <v>2</v>
      </c>
      <c r="G2" s="12">
        <v>4</v>
      </c>
      <c r="H2" s="51">
        <v>368.4</v>
      </c>
    </row>
    <row r="3" spans="1:25" ht="15.75" hidden="1" thickBot="1" x14ac:dyDescent="0.3">
      <c r="A3" s="48"/>
      <c r="B3" s="46" t="s">
        <v>1</v>
      </c>
      <c r="C3" s="15">
        <v>11</v>
      </c>
      <c r="D3" s="15">
        <v>54</v>
      </c>
      <c r="E3" s="59">
        <v>5000</v>
      </c>
      <c r="F3" s="15">
        <v>15</v>
      </c>
      <c r="G3" s="15">
        <v>66</v>
      </c>
      <c r="H3" s="58">
        <v>6000</v>
      </c>
    </row>
    <row r="4" spans="1:25" ht="24" x14ac:dyDescent="0.25">
      <c r="A4" s="5" t="s">
        <v>43</v>
      </c>
      <c r="B4" s="79" t="s">
        <v>67</v>
      </c>
      <c r="C4" s="5" t="s">
        <v>9</v>
      </c>
      <c r="D4" s="5" t="s">
        <v>10</v>
      </c>
      <c r="E4" s="6" t="s">
        <v>11</v>
      </c>
      <c r="F4" s="5" t="s">
        <v>12</v>
      </c>
      <c r="G4" s="5" t="s">
        <v>13</v>
      </c>
      <c r="H4" s="6" t="s">
        <v>14</v>
      </c>
      <c r="I4" s="26" t="s">
        <v>6</v>
      </c>
      <c r="J4" s="28" t="s">
        <v>58</v>
      </c>
    </row>
    <row r="5" spans="1:25" ht="30" x14ac:dyDescent="0.25">
      <c r="A5" s="20" t="s">
        <v>35</v>
      </c>
      <c r="B5" s="54" t="s">
        <v>49</v>
      </c>
      <c r="C5" s="80">
        <v>3</v>
      </c>
      <c r="D5" s="80">
        <v>10</v>
      </c>
      <c r="E5" s="81">
        <v>665</v>
      </c>
      <c r="F5" s="80">
        <v>3</v>
      </c>
      <c r="G5" s="80">
        <v>9</v>
      </c>
      <c r="H5" s="81">
        <v>1030</v>
      </c>
      <c r="I5" s="88">
        <f t="shared" ref="I5:I14" si="0">ROUND((1-AVERAGE((C5-C$2)/(C$3-C$2),(D5-D$2)/(D$3-D$2),(E5-E$2)/(E$3-E$2),(F5-F$2)/(F$3-F$2),(G5-G$2)/(G$3-G$2),(H5-H$2)/(H$3-H$2)))*100,2)</f>
        <v>91.25</v>
      </c>
      <c r="J5" s="89">
        <f t="shared" ref="J5:J14" si="1">11-RANK(I5,$I$5:$I$14,-1)</f>
        <v>1</v>
      </c>
      <c r="L5" s="24"/>
      <c r="M5" s="24"/>
      <c r="O5" s="24"/>
      <c r="X5" s="24"/>
      <c r="Y5" s="24"/>
    </row>
    <row r="6" spans="1:25" ht="30" x14ac:dyDescent="0.25">
      <c r="A6" s="9" t="s">
        <v>36</v>
      </c>
      <c r="B6" s="55" t="s">
        <v>50</v>
      </c>
      <c r="C6" s="80">
        <v>4</v>
      </c>
      <c r="D6" s="80">
        <v>8</v>
      </c>
      <c r="E6" s="81">
        <v>1040</v>
      </c>
      <c r="F6" s="80">
        <v>5</v>
      </c>
      <c r="G6" s="80">
        <v>10</v>
      </c>
      <c r="H6" s="81">
        <v>1145</v>
      </c>
      <c r="I6" s="88">
        <f t="shared" si="0"/>
        <v>85.56</v>
      </c>
      <c r="J6" s="89">
        <f t="shared" si="1"/>
        <v>2</v>
      </c>
      <c r="L6" s="24"/>
      <c r="M6" s="24"/>
      <c r="O6" s="24"/>
      <c r="X6" s="24"/>
      <c r="Y6" s="24"/>
    </row>
    <row r="7" spans="1:25" ht="30" x14ac:dyDescent="0.25">
      <c r="A7" s="9" t="s">
        <v>41</v>
      </c>
      <c r="B7" s="55" t="s">
        <v>51</v>
      </c>
      <c r="C7" s="80">
        <v>4</v>
      </c>
      <c r="D7" s="80">
        <v>8</v>
      </c>
      <c r="E7" s="81">
        <v>1112.5</v>
      </c>
      <c r="F7" s="80">
        <v>5</v>
      </c>
      <c r="G7" s="80">
        <v>11</v>
      </c>
      <c r="H7" s="81">
        <v>1139.5999999999999</v>
      </c>
      <c r="I7" s="88">
        <f t="shared" si="0"/>
        <v>85.04</v>
      </c>
      <c r="J7" s="89">
        <f t="shared" si="1"/>
        <v>3</v>
      </c>
      <c r="L7" s="24"/>
      <c r="M7" s="24"/>
      <c r="O7" s="24"/>
      <c r="X7" s="24"/>
      <c r="Y7" s="24"/>
    </row>
    <row r="8" spans="1:25" ht="30" x14ac:dyDescent="0.25">
      <c r="A8" s="9" t="s">
        <v>15</v>
      </c>
      <c r="B8" s="55" t="s">
        <v>52</v>
      </c>
      <c r="C8" s="80">
        <v>5</v>
      </c>
      <c r="D8" s="80">
        <v>14</v>
      </c>
      <c r="E8" s="81">
        <v>1020</v>
      </c>
      <c r="F8" s="80">
        <v>5</v>
      </c>
      <c r="G8" s="80">
        <v>14</v>
      </c>
      <c r="H8" s="81">
        <v>1070</v>
      </c>
      <c r="I8" s="88">
        <f t="shared" si="0"/>
        <v>80.84</v>
      </c>
      <c r="J8" s="89">
        <f t="shared" si="1"/>
        <v>4</v>
      </c>
      <c r="L8" s="24"/>
      <c r="M8" s="24"/>
      <c r="O8" s="24"/>
      <c r="X8" s="24"/>
      <c r="Y8" s="24"/>
    </row>
    <row r="9" spans="1:25" ht="30" x14ac:dyDescent="0.25">
      <c r="A9" s="9" t="s">
        <v>25</v>
      </c>
      <c r="B9" s="55" t="s">
        <v>54</v>
      </c>
      <c r="C9" s="80">
        <v>5</v>
      </c>
      <c r="D9" s="80">
        <v>12</v>
      </c>
      <c r="E9" s="81">
        <v>1450</v>
      </c>
      <c r="F9" s="80">
        <v>6</v>
      </c>
      <c r="G9" s="80">
        <v>16</v>
      </c>
      <c r="H9" s="81">
        <v>1630</v>
      </c>
      <c r="I9" s="88">
        <f t="shared" si="0"/>
        <v>76.5</v>
      </c>
      <c r="J9" s="89">
        <f t="shared" si="1"/>
        <v>5</v>
      </c>
      <c r="L9" s="24"/>
      <c r="M9" s="24"/>
      <c r="O9" s="24"/>
      <c r="X9" s="24"/>
      <c r="Y9" s="24"/>
    </row>
    <row r="10" spans="1:25" ht="30" x14ac:dyDescent="0.25">
      <c r="A10" s="9" t="s">
        <v>17</v>
      </c>
      <c r="B10" s="55" t="s">
        <v>53</v>
      </c>
      <c r="C10" s="80">
        <v>7</v>
      </c>
      <c r="D10" s="80">
        <v>13</v>
      </c>
      <c r="E10" s="81">
        <v>1045</v>
      </c>
      <c r="F10" s="80">
        <v>7</v>
      </c>
      <c r="G10" s="80">
        <v>10</v>
      </c>
      <c r="H10" s="81">
        <v>1035</v>
      </c>
      <c r="I10" s="88">
        <f t="shared" si="0"/>
        <v>76.010000000000005</v>
      </c>
      <c r="J10" s="89">
        <f t="shared" si="1"/>
        <v>6</v>
      </c>
      <c r="L10" s="24"/>
      <c r="M10" s="24"/>
      <c r="O10" s="24"/>
      <c r="X10" s="24"/>
      <c r="Y10" s="24"/>
    </row>
    <row r="11" spans="1:25" ht="30" x14ac:dyDescent="0.25">
      <c r="A11" s="9" t="s">
        <v>30</v>
      </c>
      <c r="B11" s="55" t="s">
        <v>55</v>
      </c>
      <c r="C11" s="80">
        <v>5</v>
      </c>
      <c r="D11" s="80">
        <v>21</v>
      </c>
      <c r="E11" s="81">
        <v>1140</v>
      </c>
      <c r="F11" s="80">
        <v>5</v>
      </c>
      <c r="G11" s="80">
        <v>20</v>
      </c>
      <c r="H11" s="81">
        <v>1245</v>
      </c>
      <c r="I11" s="88">
        <f t="shared" si="0"/>
        <v>75.84</v>
      </c>
      <c r="J11" s="89">
        <f t="shared" si="1"/>
        <v>7</v>
      </c>
      <c r="L11" s="24"/>
      <c r="M11" s="24"/>
      <c r="O11" s="24"/>
      <c r="X11" s="24"/>
      <c r="Y11" s="24"/>
    </row>
    <row r="12" spans="1:25" ht="30" x14ac:dyDescent="0.25">
      <c r="A12" s="9"/>
      <c r="B12" s="55" t="s">
        <v>65</v>
      </c>
      <c r="C12" s="80">
        <v>8</v>
      </c>
      <c r="D12" s="80">
        <v>16</v>
      </c>
      <c r="E12" s="81">
        <v>977</v>
      </c>
      <c r="F12" s="80">
        <v>6</v>
      </c>
      <c r="G12" s="80">
        <v>16</v>
      </c>
      <c r="H12" s="81">
        <v>1115</v>
      </c>
      <c r="I12" s="88">
        <f t="shared" si="0"/>
        <v>72.790000000000006</v>
      </c>
      <c r="J12" s="89">
        <f t="shared" si="1"/>
        <v>8</v>
      </c>
      <c r="L12" s="24"/>
      <c r="M12" s="24"/>
      <c r="O12" s="24"/>
      <c r="X12" s="24"/>
      <c r="Y12" s="24"/>
    </row>
    <row r="13" spans="1:25" ht="30" x14ac:dyDescent="0.25">
      <c r="A13" s="9"/>
      <c r="B13" s="55" t="s">
        <v>66</v>
      </c>
      <c r="C13" s="82">
        <v>5</v>
      </c>
      <c r="D13" s="82">
        <v>13</v>
      </c>
      <c r="E13" s="81">
        <v>2308</v>
      </c>
      <c r="F13" s="82">
        <v>6</v>
      </c>
      <c r="G13" s="82">
        <v>15</v>
      </c>
      <c r="H13" s="81">
        <v>2359</v>
      </c>
      <c r="I13" s="88">
        <f t="shared" si="0"/>
        <v>71.150000000000006</v>
      </c>
      <c r="J13" s="89">
        <f t="shared" si="1"/>
        <v>9</v>
      </c>
      <c r="L13" s="24"/>
      <c r="M13" s="24"/>
      <c r="O13" s="24"/>
      <c r="X13" s="24"/>
      <c r="Y13" s="24"/>
    </row>
    <row r="14" spans="1:25" ht="45" x14ac:dyDescent="0.25">
      <c r="A14" s="56" t="s">
        <v>21</v>
      </c>
      <c r="B14" s="57" t="s">
        <v>56</v>
      </c>
      <c r="C14" s="83">
        <v>8</v>
      </c>
      <c r="D14" s="83">
        <v>17</v>
      </c>
      <c r="E14" s="84">
        <v>1355</v>
      </c>
      <c r="F14" s="83">
        <v>6</v>
      </c>
      <c r="G14" s="83">
        <v>16</v>
      </c>
      <c r="H14" s="84">
        <v>1445</v>
      </c>
      <c r="I14" s="90">
        <f t="shared" si="0"/>
        <v>70.099999999999994</v>
      </c>
      <c r="J14" s="91">
        <f t="shared" si="1"/>
        <v>10</v>
      </c>
      <c r="L14" s="24"/>
      <c r="M14" s="24"/>
      <c r="O14" s="24"/>
      <c r="X14" s="24"/>
      <c r="Y14" s="24"/>
    </row>
    <row r="15" spans="1:25" x14ac:dyDescent="0.25">
      <c r="C15" s="21"/>
      <c r="D15" s="21"/>
      <c r="E15" s="21"/>
      <c r="F15" s="21"/>
      <c r="G15" s="21"/>
      <c r="H15" s="21"/>
    </row>
    <row r="16" spans="1:25" x14ac:dyDescent="0.25">
      <c r="C16" s="21"/>
      <c r="D16" s="21"/>
      <c r="E16" s="21"/>
      <c r="F16" s="21"/>
      <c r="G16" s="21"/>
      <c r="H16" s="21"/>
    </row>
    <row r="17" spans="3:8" x14ac:dyDescent="0.25">
      <c r="C17" s="21"/>
      <c r="D17" s="21"/>
      <c r="E17" s="21"/>
      <c r="F17" s="21"/>
      <c r="G17" s="21"/>
      <c r="H17" s="21"/>
    </row>
    <row r="18" spans="3:8" x14ac:dyDescent="0.25">
      <c r="C18" s="21"/>
      <c r="D18" s="21"/>
      <c r="E18" s="21"/>
      <c r="F18" s="21"/>
      <c r="G18" s="21"/>
      <c r="H18" s="21"/>
    </row>
  </sheetData>
  <autoFilter ref="A4:J4">
    <sortState ref="A5:J14">
      <sortCondition ref="J4"/>
    </sortState>
  </autoFilter>
  <mergeCells count="1">
    <mergeCell ref="C1:J1"/>
  </mergeCells>
  <conditionalFormatting sqref="I4:J4">
    <cfRule type="expression" dxfId="6" priority="7">
      <formula>$D$14=FALSE</formula>
    </cfRule>
  </conditionalFormatting>
  <conditionalFormatting sqref="I5:I14">
    <cfRule type="expression" dxfId="5" priority="6">
      <formula>$D$14=FALSE</formula>
    </cfRule>
  </conditionalFormatting>
  <conditionalFormatting sqref="J5:J14">
    <cfRule type="expression" dxfId="4" priority="5">
      <formula>$D$14=FALSE</formula>
    </cfRule>
  </conditionalFormatting>
  <conditionalFormatting sqref="C2:H3">
    <cfRule type="expression" dxfId="3" priority="4">
      <formula>$F$14=FALSE</formula>
    </cfRule>
  </conditionalFormatting>
  <conditionalFormatting sqref="C4:H4">
    <cfRule type="expression" dxfId="2" priority="3">
      <formula>$D$14=FALSE</formula>
    </cfRule>
  </conditionalFormatting>
  <conditionalFormatting sqref="A4:B4">
    <cfRule type="expression" dxfId="1" priority="2">
      <formula>$D$14=FALSE</formula>
    </cfRule>
  </conditionalFormatting>
  <conditionalFormatting sqref="C1:F1">
    <cfRule type="expression" dxfId="0" priority="1">
      <formula>$F$14=FALSE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Simulator SB, DCP, RP</vt:lpstr>
      <vt:lpstr>TAB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Hashim Zia</cp:lastModifiedBy>
  <cp:lastPrinted>2014-08-29T20:03:45Z</cp:lastPrinted>
  <dcterms:created xsi:type="dcterms:W3CDTF">2014-08-27T13:21:17Z</dcterms:created>
  <dcterms:modified xsi:type="dcterms:W3CDTF">2014-11-05T20:43:13Z</dcterms:modified>
</cp:coreProperties>
</file>